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theme/themeOverride1.xml" ContentType="application/vnd.openxmlformats-officedocument.themeOverride+xml"/>
  <Override PartName="/xl/charts/chart18.xml" ContentType="application/vnd.openxmlformats-officedocument.drawingml.chart+xml"/>
  <Override PartName="/xl/theme/themeOverride2.xml" ContentType="application/vnd.openxmlformats-officedocument.themeOverride+xml"/>
  <Override PartName="/xl/charts/chart19.xml" ContentType="application/vnd.openxmlformats-officedocument.drawingml.chart+xml"/>
  <Override PartName="/xl/theme/themeOverride3.xml" ContentType="application/vnd.openxmlformats-officedocument.themeOverride+xml"/>
  <Override PartName="/xl/charts/chart20.xml" ContentType="application/vnd.openxmlformats-officedocument.drawingml.chart+xml"/>
  <Override PartName="/xl/theme/themeOverride4.xml" ContentType="application/vnd.openxmlformats-officedocument.themeOverride+xml"/>
  <Override PartName="/xl/charts/chart21.xml" ContentType="application/vnd.openxmlformats-officedocument.drawingml.chart+xml"/>
  <Override PartName="/xl/theme/themeOverride5.xml" ContentType="application/vnd.openxmlformats-officedocument.themeOverride+xml"/>
  <Override PartName="/xl/charts/chart22.xml" ContentType="application/vnd.openxmlformats-officedocument.drawingml.chart+xml"/>
  <Override PartName="/xl/theme/themeOverride6.xml" ContentType="application/vnd.openxmlformats-officedocument.themeOverride+xml"/>
  <Override PartName="/xl/charts/chart23.xml" ContentType="application/vnd.openxmlformats-officedocument.drawingml.chart+xml"/>
  <Override PartName="/xl/theme/themeOverride7.xml" ContentType="application/vnd.openxmlformats-officedocument.themeOverride+xml"/>
  <Override PartName="/xl/charts/chart24.xml" ContentType="application/vnd.openxmlformats-officedocument.drawingml.chart+xml"/>
  <Override PartName="/xl/theme/themeOverride8.xml" ContentType="application/vnd.openxmlformats-officedocument.themeOverride+xml"/>
  <Override PartName="/xl/charts/chart25.xml" ContentType="application/vnd.openxmlformats-officedocument.drawingml.chart+xml"/>
  <Override PartName="/xl/theme/themeOverride9.xml" ContentType="application/vnd.openxmlformats-officedocument.themeOverride+xml"/>
  <Override PartName="/xl/charts/chart26.xml" ContentType="application/vnd.openxmlformats-officedocument.drawingml.chart+xml"/>
  <Override PartName="/xl/theme/themeOverride10.xml" ContentType="application/vnd.openxmlformats-officedocument.themeOverride+xml"/>
  <Override PartName="/xl/charts/chart27.xml" ContentType="application/vnd.openxmlformats-officedocument.drawingml.chart+xml"/>
  <Override PartName="/xl/theme/themeOverride11.xml" ContentType="application/vnd.openxmlformats-officedocument.themeOverride+xml"/>
  <Override PartName="/xl/charts/chart28.xml" ContentType="application/vnd.openxmlformats-officedocument.drawingml.chart+xml"/>
  <Override PartName="/xl/theme/themeOverride12.xml" ContentType="application/vnd.openxmlformats-officedocument.themeOverride+xml"/>
  <Override PartName="/xl/charts/chart29.xml" ContentType="application/vnd.openxmlformats-officedocument.drawingml.chart+xml"/>
  <Override PartName="/xl/theme/themeOverride13.xml" ContentType="application/vnd.openxmlformats-officedocument.themeOverride+xml"/>
  <Override PartName="/xl/charts/chart30.xml" ContentType="application/vnd.openxmlformats-officedocument.drawingml.chart+xml"/>
  <Override PartName="/xl/theme/themeOverride14.xml" ContentType="application/vnd.openxmlformats-officedocument.themeOverride+xml"/>
  <Override PartName="/xl/charts/chart31.xml" ContentType="application/vnd.openxmlformats-officedocument.drawingml.chart+xml"/>
  <Override PartName="/xl/theme/themeOverride15.xml" ContentType="application/vnd.openxmlformats-officedocument.themeOverride+xml"/>
  <Override PartName="/xl/charts/chart32.xml" ContentType="application/vnd.openxmlformats-officedocument.drawingml.chart+xml"/>
  <Override PartName="/xl/theme/themeOverride16.xml" ContentType="application/vnd.openxmlformats-officedocument.themeOverride+xml"/>
  <Override PartName="/xl/charts/chart33.xml" ContentType="application/vnd.openxmlformats-officedocument.drawingml.chart+xml"/>
  <Override PartName="/xl/theme/themeOverride17.xml" ContentType="application/vnd.openxmlformats-officedocument.themeOverride+xml"/>
  <Override PartName="/xl/charts/chart34.xml" ContentType="application/vnd.openxmlformats-officedocument.drawingml.chart+xml"/>
  <Override PartName="/xl/theme/themeOverride18.xml" ContentType="application/vnd.openxmlformats-officedocument.themeOverride+xml"/>
  <Override PartName="/xl/charts/chart35.xml" ContentType="application/vnd.openxmlformats-officedocument.drawingml.chart+xml"/>
  <Override PartName="/xl/theme/themeOverride19.xml" ContentType="application/vnd.openxmlformats-officedocument.themeOverride+xml"/>
  <Override PartName="/xl/charts/chart36.xml" ContentType="application/vnd.openxmlformats-officedocument.drawingml.chart+xml"/>
  <Override PartName="/xl/theme/themeOverride20.xml" ContentType="application/vnd.openxmlformats-officedocument.themeOverride+xml"/>
  <Override PartName="/xl/charts/chart37.xml" ContentType="application/vnd.openxmlformats-officedocument.drawingml.chart+xml"/>
  <Override PartName="/xl/theme/themeOverride21.xml" ContentType="application/vnd.openxmlformats-officedocument.themeOverride+xml"/>
  <Override PartName="/xl/charts/chart38.xml" ContentType="application/vnd.openxmlformats-officedocument.drawingml.chart+xml"/>
  <Override PartName="/xl/theme/themeOverride22.xml" ContentType="application/vnd.openxmlformats-officedocument.themeOverride+xml"/>
  <Override PartName="/xl/charts/chart39.xml" ContentType="application/vnd.openxmlformats-officedocument.drawingml.chart+xml"/>
  <Override PartName="/xl/theme/themeOverride23.xml" ContentType="application/vnd.openxmlformats-officedocument.themeOverride+xml"/>
  <Override PartName="/xl/charts/chart40.xml" ContentType="application/vnd.openxmlformats-officedocument.drawingml.chart+xml"/>
  <Override PartName="/xl/theme/themeOverride24.xml" ContentType="application/vnd.openxmlformats-officedocument.themeOverride+xml"/>
  <Override PartName="/xl/charts/chart41.xml" ContentType="application/vnd.openxmlformats-officedocument.drawingml.chart+xml"/>
  <Override PartName="/xl/theme/themeOverride25.xml" ContentType="application/vnd.openxmlformats-officedocument.themeOverride+xml"/>
  <Override PartName="/xl/charts/chart42.xml" ContentType="application/vnd.openxmlformats-officedocument.drawingml.chart+xml"/>
  <Override PartName="/xl/theme/themeOverride26.xml" ContentType="application/vnd.openxmlformats-officedocument.themeOverride+xml"/>
  <Override PartName="/xl/charts/chart43.xml" ContentType="application/vnd.openxmlformats-officedocument.drawingml.chart+xml"/>
  <Override PartName="/xl/theme/themeOverride27.xml" ContentType="application/vnd.openxmlformats-officedocument.themeOverride+xml"/>
  <Override PartName="/xl/charts/chart44.xml" ContentType="application/vnd.openxmlformats-officedocument.drawingml.chart+xml"/>
  <Override PartName="/xl/theme/themeOverride28.xml" ContentType="application/vnd.openxmlformats-officedocument.themeOverride+xml"/>
  <Override PartName="/xl/charts/chart45.xml" ContentType="application/vnd.openxmlformats-officedocument.drawingml.chart+xml"/>
  <Override PartName="/xl/theme/themeOverride29.xml" ContentType="application/vnd.openxmlformats-officedocument.themeOverride+xml"/>
  <Override PartName="/xl/charts/chart46.xml" ContentType="application/vnd.openxmlformats-officedocument.drawingml.chart+xml"/>
  <Override PartName="/xl/theme/themeOverride30.xml" ContentType="application/vnd.openxmlformats-officedocument.themeOverride+xml"/>
  <Override PartName="/xl/charts/chart47.xml" ContentType="application/vnd.openxmlformats-officedocument.drawingml.chart+xml"/>
  <Override PartName="/xl/theme/themeOverride31.xml" ContentType="application/vnd.openxmlformats-officedocument.themeOverride+xml"/>
  <Override PartName="/xl/charts/chart48.xml" ContentType="application/vnd.openxmlformats-officedocument.drawingml.chart+xml"/>
  <Override PartName="/xl/theme/themeOverride32.xml" ContentType="application/vnd.openxmlformats-officedocument.themeOverride+xml"/>
  <Override PartName="/xl/charts/chart49.xml" ContentType="application/vnd.openxmlformats-officedocument.drawingml.chart+xml"/>
  <Override PartName="/xl/theme/themeOverride33.xml" ContentType="application/vnd.openxmlformats-officedocument.themeOverride+xml"/>
  <Override PartName="/xl/charts/chart50.xml" ContentType="application/vnd.openxmlformats-officedocument.drawingml.chart+xml"/>
  <Override PartName="/xl/theme/themeOverride34.xml" ContentType="application/vnd.openxmlformats-officedocument.themeOverride+xml"/>
  <Override PartName="/xl/charts/chart51.xml" ContentType="application/vnd.openxmlformats-officedocument.drawingml.chart+xml"/>
  <Override PartName="/xl/theme/themeOverride35.xml" ContentType="application/vnd.openxmlformats-officedocument.themeOverride+xml"/>
  <Override PartName="/xl/charts/chart52.xml" ContentType="application/vnd.openxmlformats-officedocument.drawingml.chart+xml"/>
  <Override PartName="/xl/theme/themeOverride36.xml" ContentType="application/vnd.openxmlformats-officedocument.themeOverride+xml"/>
  <Override PartName="/xl/charts/chart53.xml" ContentType="application/vnd.openxmlformats-officedocument.drawingml.chart+xml"/>
  <Override PartName="/xl/theme/themeOverride37.xml" ContentType="application/vnd.openxmlformats-officedocument.themeOverride+xml"/>
  <Override PartName="/xl/charts/chart54.xml" ContentType="application/vnd.openxmlformats-officedocument.drawingml.chart+xml"/>
  <Override PartName="/xl/theme/themeOverride38.xml" ContentType="application/vnd.openxmlformats-officedocument.themeOverride+xml"/>
  <Override PartName="/xl/charts/chart55.xml" ContentType="application/vnd.openxmlformats-officedocument.drawingml.chart+xml"/>
  <Override PartName="/xl/theme/themeOverride39.xml" ContentType="application/vnd.openxmlformats-officedocument.themeOverride+xml"/>
  <Override PartName="/xl/charts/chart56.xml" ContentType="application/vnd.openxmlformats-officedocument.drawingml.chart+xml"/>
  <Override PartName="/xl/theme/themeOverride40.xml" ContentType="application/vnd.openxmlformats-officedocument.themeOverride+xml"/>
  <Override PartName="/xl/charts/chart57.xml" ContentType="application/vnd.openxmlformats-officedocument.drawingml.chart+xml"/>
  <Override PartName="/xl/theme/themeOverride41.xml" ContentType="application/vnd.openxmlformats-officedocument.themeOverride+xml"/>
  <Override PartName="/xl/charts/chart58.xml" ContentType="application/vnd.openxmlformats-officedocument.drawingml.chart+xml"/>
  <Override PartName="/xl/theme/themeOverride42.xml" ContentType="application/vnd.openxmlformats-officedocument.themeOverride+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theme/themeOverride43.xml" ContentType="application/vnd.openxmlformats-officedocument.themeOverride+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theme/themeOverride44.xml" ContentType="application/vnd.openxmlformats-officedocument.themeOverride+xml"/>
  <Override PartName="/xl/charts/chart80.xml" ContentType="application/vnd.openxmlformats-officedocument.drawingml.chart+xml"/>
  <Override PartName="/xl/charts/chart81.xml" ContentType="application/vnd.openxmlformats-officedocument.drawingml.chart+xml"/>
  <Override PartName="/xl/theme/themeOverride45.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harts/chart82.xml" ContentType="application/vnd.openxmlformats-officedocument.drawingml.chart+xml"/>
  <Override PartName="/xl/drawings/drawing6.xml" ContentType="application/vnd.openxmlformats-officedocument.drawing+xml"/>
  <Override PartName="/xl/charts/chart83.xml" ContentType="application/vnd.openxmlformats-officedocument.drawingml.chart+xml"/>
  <Override PartName="/xl/drawings/drawing7.xml" ContentType="application/vnd.openxmlformats-officedocument.drawing+xml"/>
  <Override PartName="/xl/charts/chart84.xml" ContentType="application/vnd.openxmlformats-officedocument.drawingml.chart+xml"/>
  <Override PartName="/xl/drawings/drawing8.xml" ContentType="application/vnd.openxmlformats-officedocument.drawing+xml"/>
  <Override PartName="/xl/charts/chart8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90" yWindow="180" windowWidth="11115" windowHeight="9375"/>
  </bookViews>
  <sheets>
    <sheet name="Avant-propos" sheetId="4" r:id="rId1"/>
    <sheet name="A - Le recueil de données" sheetId="8" r:id="rId2"/>
    <sheet name="B - Les statistiques" sheetId="7" r:id="rId3"/>
    <sheet name="C - Commentaires" sheetId="9" state="hidden" r:id="rId4"/>
    <sheet name="Niveau de risque" sheetId="13" r:id="rId5"/>
    <sheet name="Mise en oeuvre du PUC" sheetId="27" r:id="rId6"/>
    <sheet name="Personne sous contention" sheetId="28" r:id="rId7"/>
    <sheet name="Délai chute-découverte" sheetId="16" r:id="rId8"/>
    <sheet name="Feuil1" sheetId="22" state="hidden" r:id="rId9"/>
    <sheet name="Calcul" sheetId="21" state="hidden" r:id="rId10"/>
    <sheet name="Feuil2" sheetId="29" r:id="rId11"/>
  </sheets>
  <externalReferences>
    <externalReference r:id="rId12"/>
  </externalReferences>
  <definedNames>
    <definedName name="_xlnm.Print_Titles" localSheetId="1">'A - Le recueil de données'!$A:$D</definedName>
    <definedName name="_xlnm.Print_Titles" localSheetId="3">'C - Commentaires'!$A:$D</definedName>
    <definedName name="_xlnm.Print_Area" localSheetId="1">'A - Le recueil de données'!$A$1:$I$123</definedName>
    <definedName name="_xlnm.Print_Area" localSheetId="0">'Avant-propos'!$A$1:$E$7</definedName>
    <definedName name="_xlnm.Print_Area" localSheetId="2">'B - Les statistiques'!$A$1:$C$141</definedName>
    <definedName name="_xlnm.Print_Area" localSheetId="3">'C - Commentaires'!$A$1:$D$170</definedName>
  </definedNames>
  <calcPr calcId="145621" concurrentCalc="0"/>
</workbook>
</file>

<file path=xl/calcChain.xml><?xml version="1.0" encoding="utf-8"?>
<calcChain xmlns="http://schemas.openxmlformats.org/spreadsheetml/2006/main">
  <c r="E82" i="8" l="1"/>
  <c r="I192" i="7"/>
  <c r="I194" i="7"/>
  <c r="I196" i="7"/>
  <c r="M196" i="7"/>
  <c r="K196" i="7"/>
  <c r="N196" i="7"/>
  <c r="I26" i="7"/>
  <c r="K26" i="7"/>
  <c r="J26" i="7"/>
  <c r="L26" i="7"/>
  <c r="F33" i="8"/>
  <c r="G33" i="8"/>
  <c r="H33" i="8"/>
  <c r="E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K31" i="7"/>
  <c r="K29" i="7"/>
  <c r="F82" i="8"/>
  <c r="G82" i="8"/>
  <c r="H82" i="8"/>
  <c r="I82" i="8"/>
  <c r="J82" i="8"/>
  <c r="K82" i="8"/>
  <c r="L82" i="8"/>
  <c r="M82" i="8"/>
  <c r="N82" i="8"/>
  <c r="O82" i="8"/>
  <c r="P82" i="8"/>
  <c r="Q82" i="8"/>
  <c r="R82" i="8"/>
  <c r="S82" i="8"/>
  <c r="T82" i="8"/>
  <c r="U82" i="8"/>
  <c r="V82" i="8"/>
  <c r="W82" i="8"/>
  <c r="X82" i="8"/>
  <c r="Y82" i="8"/>
  <c r="AA82" i="8"/>
  <c r="AB82" i="8"/>
  <c r="AC82" i="8"/>
  <c r="AD82" i="8"/>
  <c r="AE82" i="8"/>
  <c r="AF82" i="8"/>
  <c r="AG82" i="8"/>
  <c r="AH82" i="8"/>
  <c r="AI82" i="8"/>
  <c r="AJ82" i="8"/>
  <c r="AK82" i="8"/>
  <c r="AL82" i="8"/>
  <c r="AM82" i="8"/>
  <c r="AN82" i="8"/>
  <c r="AO82" i="8"/>
  <c r="AP82" i="8"/>
  <c r="AQ82" i="8"/>
  <c r="AR82" i="8"/>
  <c r="AS82" i="8"/>
  <c r="AT82" i="8"/>
  <c r="AU82" i="8"/>
  <c r="AV82" i="8"/>
  <c r="AW82" i="8"/>
  <c r="AX82" i="8"/>
  <c r="AY82" i="8"/>
  <c r="AZ82" i="8"/>
  <c r="BA82" i="8"/>
  <c r="BB82" i="8"/>
  <c r="Z82" i="8"/>
  <c r="E27" i="8"/>
  <c r="F27" i="8"/>
  <c r="G27" i="8"/>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K22" i="7"/>
  <c r="F62" i="8"/>
  <c r="G62" i="8"/>
  <c r="H62" i="8"/>
  <c r="E62" i="8"/>
  <c r="I62" i="8"/>
  <c r="J62" i="8"/>
  <c r="K62" i="8"/>
  <c r="L62" i="8"/>
  <c r="M62" i="8"/>
  <c r="N62" i="8"/>
  <c r="O62" i="8"/>
  <c r="P62" i="8"/>
  <c r="Q62" i="8"/>
  <c r="R62" i="8"/>
  <c r="S62" i="8"/>
  <c r="T62" i="8"/>
  <c r="U62" i="8"/>
  <c r="V62" i="8"/>
  <c r="W62" i="8"/>
  <c r="X62" i="8"/>
  <c r="Y62" i="8"/>
  <c r="Z62" i="8"/>
  <c r="AA62" i="8"/>
  <c r="AB62" i="8"/>
  <c r="AC62" i="8"/>
  <c r="AD62" i="8"/>
  <c r="AE62" i="8"/>
  <c r="AF62" i="8"/>
  <c r="AG62" i="8"/>
  <c r="AH62" i="8"/>
  <c r="AI62" i="8"/>
  <c r="AJ62" i="8"/>
  <c r="AK62" i="8"/>
  <c r="AL62" i="8"/>
  <c r="AM62" i="8"/>
  <c r="AN62" i="8"/>
  <c r="AO62" i="8"/>
  <c r="AP62" i="8"/>
  <c r="AQ62" i="8"/>
  <c r="AR62" i="8"/>
  <c r="AS62" i="8"/>
  <c r="AT62" i="8"/>
  <c r="AU62" i="8"/>
  <c r="AV62" i="8"/>
  <c r="AW62" i="8"/>
  <c r="AX62" i="8"/>
  <c r="AY62" i="8"/>
  <c r="AZ62" i="8"/>
  <c r="BA62" i="8"/>
  <c r="BB62" i="8"/>
  <c r="I83" i="7"/>
  <c r="K83" i="7"/>
  <c r="J83" i="7"/>
  <c r="L83" i="7"/>
  <c r="I57" i="7"/>
  <c r="M57" i="7"/>
  <c r="K57" i="7"/>
  <c r="N57" i="7"/>
  <c r="BD36" i="8"/>
  <c r="BE36" i="8"/>
  <c r="BF36" i="8"/>
  <c r="BG36" i="8"/>
  <c r="BJ36" i="8"/>
  <c r="BH36" i="8"/>
  <c r="BI36" i="8"/>
  <c r="BD38" i="8"/>
  <c r="BE38" i="8"/>
  <c r="BF38" i="8"/>
  <c r="BG38" i="8"/>
  <c r="BJ38" i="8"/>
  <c r="BH38" i="8"/>
  <c r="BI38" i="8"/>
  <c r="BD39" i="8"/>
  <c r="BE39" i="8"/>
  <c r="BF39" i="8"/>
  <c r="BG39" i="8"/>
  <c r="BJ39" i="8"/>
  <c r="BH39" i="8"/>
  <c r="BI39" i="8"/>
  <c r="BD40" i="8"/>
  <c r="BE40" i="8"/>
  <c r="BF40" i="8"/>
  <c r="BG40" i="8"/>
  <c r="BJ40" i="8"/>
  <c r="BH40" i="8"/>
  <c r="BI40" i="8"/>
  <c r="BD41" i="8"/>
  <c r="BE41" i="8"/>
  <c r="BF41" i="8"/>
  <c r="BG41" i="8"/>
  <c r="BJ41" i="8"/>
  <c r="BH41" i="8"/>
  <c r="BI41" i="8"/>
  <c r="BD42" i="8"/>
  <c r="BE42" i="8"/>
  <c r="BF42" i="8"/>
  <c r="BG42" i="8"/>
  <c r="BJ42" i="8"/>
  <c r="BH42" i="8"/>
  <c r="BI42" i="8"/>
  <c r="BD46" i="8"/>
  <c r="BE46" i="8"/>
  <c r="BF46" i="8"/>
  <c r="BG46" i="8"/>
  <c r="BJ46" i="8"/>
  <c r="BH46" i="8"/>
  <c r="BI46" i="8"/>
  <c r="BD51" i="8"/>
  <c r="BE51" i="8"/>
  <c r="BF51" i="8"/>
  <c r="BG51" i="8"/>
  <c r="BJ51" i="8"/>
  <c r="BH51" i="8"/>
  <c r="BI51" i="8"/>
  <c r="BD52" i="8"/>
  <c r="BE52" i="8"/>
  <c r="BF52" i="8"/>
  <c r="BG52" i="8"/>
  <c r="BJ52" i="8"/>
  <c r="BH52" i="8"/>
  <c r="BI52" i="8"/>
  <c r="BD53" i="8"/>
  <c r="BE53" i="8"/>
  <c r="BF53" i="8"/>
  <c r="BG53" i="8"/>
  <c r="BJ53" i="8"/>
  <c r="BH53" i="8"/>
  <c r="BI53" i="8"/>
  <c r="BD58" i="8"/>
  <c r="BE58" i="8"/>
  <c r="BF58" i="8"/>
  <c r="BG58" i="8"/>
  <c r="BJ58" i="8"/>
  <c r="BH58" i="8"/>
  <c r="BI58" i="8"/>
  <c r="BD60" i="8"/>
  <c r="BE60" i="8"/>
  <c r="BF60" i="8"/>
  <c r="BG60" i="8"/>
  <c r="BJ60" i="8"/>
  <c r="BH60" i="8"/>
  <c r="BI60" i="8"/>
  <c r="BD61" i="8"/>
  <c r="BE61" i="8"/>
  <c r="BF61" i="8"/>
  <c r="BG61" i="8"/>
  <c r="BJ61" i="8"/>
  <c r="BH61" i="8"/>
  <c r="BI61" i="8"/>
  <c r="M186" i="7"/>
  <c r="I188" i="7"/>
  <c r="K188" i="7"/>
  <c r="J188" i="7"/>
  <c r="L188" i="7"/>
  <c r="I186" i="7"/>
  <c r="K186" i="7"/>
  <c r="N186" i="7"/>
  <c r="M170" i="7"/>
  <c r="I170" i="7"/>
  <c r="K170" i="7"/>
  <c r="J170" i="7"/>
  <c r="I167" i="7"/>
  <c r="K167" i="7"/>
  <c r="J167" i="7"/>
  <c r="K165" i="7"/>
  <c r="I165" i="7"/>
  <c r="I163" i="7"/>
  <c r="K163" i="7"/>
  <c r="J163" i="7"/>
  <c r="I161" i="7"/>
  <c r="K161" i="7"/>
  <c r="J161" i="7"/>
  <c r="I159" i="7"/>
  <c r="I157" i="7"/>
  <c r="I155" i="7"/>
  <c r="K155" i="7"/>
  <c r="J155" i="7"/>
  <c r="I153" i="7"/>
  <c r="I151" i="7"/>
  <c r="I176" i="7"/>
  <c r="C182" i="7"/>
  <c r="C180" i="7"/>
  <c r="C178" i="7"/>
  <c r="C176" i="7"/>
  <c r="C174" i="7"/>
  <c r="K139" i="7"/>
  <c r="M135" i="7"/>
  <c r="M131" i="7"/>
  <c r="I123" i="7"/>
  <c r="K123" i="7"/>
  <c r="J123" i="7"/>
  <c r="L123" i="7"/>
  <c r="C118" i="7"/>
  <c r="E27" i="21"/>
  <c r="E24" i="21"/>
  <c r="E23" i="21"/>
  <c r="E22" i="21"/>
  <c r="E21" i="21"/>
  <c r="E20" i="21"/>
  <c r="E19" i="21"/>
  <c r="E18" i="21"/>
  <c r="M112" i="7"/>
  <c r="M110" i="7"/>
  <c r="M116" i="7"/>
  <c r="I116" i="7"/>
  <c r="K116" i="7"/>
  <c r="N116" i="7"/>
  <c r="E28" i="21"/>
  <c r="M91" i="7"/>
  <c r="M93" i="7"/>
  <c r="M85" i="7"/>
  <c r="K85" i="7"/>
  <c r="I85" i="7"/>
  <c r="L85" i="7"/>
  <c r="M79" i="7"/>
  <c r="M71" i="7"/>
  <c r="M65" i="7"/>
  <c r="I65" i="7"/>
  <c r="K65" i="7"/>
  <c r="N65" i="7"/>
  <c r="M59" i="7"/>
  <c r="I59" i="7"/>
  <c r="K59" i="7"/>
  <c r="N59" i="7"/>
  <c r="M31" i="7"/>
  <c r="M63" i="7"/>
  <c r="I31" i="7"/>
  <c r="M12" i="7"/>
  <c r="I12" i="7"/>
  <c r="K12" i="7"/>
  <c r="N12" i="7"/>
  <c r="M17" i="7"/>
  <c r="K17" i="7"/>
  <c r="I17" i="7"/>
  <c r="J17" i="7"/>
  <c r="K8" i="7"/>
  <c r="I8" i="7"/>
  <c r="J8" i="7"/>
  <c r="L8" i="7"/>
  <c r="I19" i="7"/>
  <c r="K19" i="7"/>
  <c r="J19" i="7"/>
  <c r="L19" i="7"/>
  <c r="BM27" i="8"/>
  <c r="BL27" i="8"/>
  <c r="BK27" i="8"/>
  <c r="BC27" i="8"/>
  <c r="C83" i="7"/>
  <c r="B83" i="7"/>
  <c r="C81" i="7"/>
  <c r="BN14" i="8"/>
  <c r="K192" i="7"/>
  <c r="C192" i="7"/>
  <c r="C194" i="7"/>
  <c r="B192" i="7"/>
  <c r="BD102" i="8"/>
  <c r="BE102" i="8"/>
  <c r="BI102" i="8"/>
  <c r="BF102" i="8"/>
  <c r="BG102" i="8"/>
  <c r="BJ102" i="8"/>
  <c r="BH102" i="8"/>
  <c r="C155" i="7"/>
  <c r="I79" i="7"/>
  <c r="L196" i="7"/>
  <c r="K194" i="7"/>
  <c r="K184" i="7"/>
  <c r="I184" i="7"/>
  <c r="J184" i="7"/>
  <c r="L184" i="7"/>
  <c r="K182" i="7"/>
  <c r="I182" i="7"/>
  <c r="K180" i="7"/>
  <c r="I180" i="7"/>
  <c r="J180" i="7"/>
  <c r="L180" i="7"/>
  <c r="K178" i="7"/>
  <c r="I178" i="7"/>
  <c r="J178" i="7"/>
  <c r="L178" i="7"/>
  <c r="K176" i="7"/>
  <c r="J176" i="7"/>
  <c r="L176" i="7"/>
  <c r="K174" i="7"/>
  <c r="I174" i="7"/>
  <c r="C196" i="7"/>
  <c r="B196" i="7"/>
  <c r="L163" i="7"/>
  <c r="L161" i="7"/>
  <c r="K159" i="7"/>
  <c r="K157" i="7"/>
  <c r="K153" i="7"/>
  <c r="L153" i="7"/>
  <c r="K151" i="7"/>
  <c r="L151" i="7"/>
  <c r="K147" i="7"/>
  <c r="I147" i="7"/>
  <c r="J147" i="7"/>
  <c r="K145" i="7"/>
  <c r="I145" i="7"/>
  <c r="C167" i="7"/>
  <c r="C165" i="7"/>
  <c r="C163" i="7"/>
  <c r="M139" i="7"/>
  <c r="I139" i="7"/>
  <c r="J139" i="7"/>
  <c r="M137" i="7"/>
  <c r="K137" i="7"/>
  <c r="I137" i="7"/>
  <c r="L137" i="7"/>
  <c r="K135" i="7"/>
  <c r="I135" i="7"/>
  <c r="N135" i="7"/>
  <c r="K133" i="7"/>
  <c r="I133" i="7"/>
  <c r="K131" i="7"/>
  <c r="I131" i="7"/>
  <c r="L131" i="7"/>
  <c r="J131" i="7"/>
  <c r="I127" i="7"/>
  <c r="K127" i="7"/>
  <c r="I125" i="7"/>
  <c r="K125" i="7"/>
  <c r="J125" i="7"/>
  <c r="L125" i="7"/>
  <c r="K114" i="7"/>
  <c r="I114" i="7"/>
  <c r="J114" i="7"/>
  <c r="C27" i="21"/>
  <c r="K112" i="7"/>
  <c r="I112" i="7"/>
  <c r="J112" i="7"/>
  <c r="C26" i="21"/>
  <c r="K110" i="7"/>
  <c r="I110" i="7"/>
  <c r="L110" i="7"/>
  <c r="D25" i="21"/>
  <c r="K108" i="7"/>
  <c r="I108" i="7"/>
  <c r="J108" i="7"/>
  <c r="C24" i="21"/>
  <c r="K106" i="7"/>
  <c r="I106" i="7"/>
  <c r="L106" i="7"/>
  <c r="D23" i="21"/>
  <c r="K104" i="7"/>
  <c r="I104" i="7"/>
  <c r="J104" i="7"/>
  <c r="C22" i="21"/>
  <c r="K102" i="7"/>
  <c r="I102" i="7"/>
  <c r="J102" i="7"/>
  <c r="C21" i="21"/>
  <c r="K100" i="7"/>
  <c r="I100" i="7"/>
  <c r="K98" i="7"/>
  <c r="I98" i="7"/>
  <c r="J98" i="7"/>
  <c r="C19" i="21"/>
  <c r="K96" i="7"/>
  <c r="I96" i="7"/>
  <c r="L96" i="7"/>
  <c r="D18" i="21"/>
  <c r="K93" i="7"/>
  <c r="I93" i="7"/>
  <c r="N93" i="7"/>
  <c r="E17" i="21"/>
  <c r="C116" i="7"/>
  <c r="C114" i="7"/>
  <c r="C112" i="7"/>
  <c r="C110" i="7"/>
  <c r="C108" i="7"/>
  <c r="C106" i="7"/>
  <c r="C104" i="7"/>
  <c r="C102" i="7"/>
  <c r="C100" i="7"/>
  <c r="C98" i="7"/>
  <c r="C96" i="7"/>
  <c r="K81" i="7"/>
  <c r="I81" i="7"/>
  <c r="I77" i="7"/>
  <c r="I75" i="7"/>
  <c r="I73" i="7"/>
  <c r="I71" i="7"/>
  <c r="K71" i="7"/>
  <c r="L71" i="7"/>
  <c r="J69" i="7"/>
  <c r="L69" i="7"/>
  <c r="I69" i="7"/>
  <c r="L65" i="7"/>
  <c r="J65" i="7"/>
  <c r="K63" i="7"/>
  <c r="I63" i="7"/>
  <c r="I61" i="7"/>
  <c r="K61" i="7"/>
  <c r="J61" i="7"/>
  <c r="L61" i="7"/>
  <c r="I55" i="7"/>
  <c r="I53" i="7"/>
  <c r="I51" i="7"/>
  <c r="K49" i="7"/>
  <c r="I49" i="7"/>
  <c r="J49" i="7"/>
  <c r="L49" i="7"/>
  <c r="I47" i="7"/>
  <c r="I45" i="7"/>
  <c r="I43" i="7"/>
  <c r="K43" i="7"/>
  <c r="J43" i="7"/>
  <c r="L43" i="7"/>
  <c r="K41" i="7"/>
  <c r="I41" i="7"/>
  <c r="K39" i="7"/>
  <c r="I39" i="7"/>
  <c r="J39" i="7"/>
  <c r="L39" i="7"/>
  <c r="K37" i="7"/>
  <c r="I37" i="7"/>
  <c r="K35" i="7"/>
  <c r="I35" i="7"/>
  <c r="J35" i="7"/>
  <c r="L35" i="7"/>
  <c r="I33" i="7"/>
  <c r="K33" i="7"/>
  <c r="I29" i="7"/>
  <c r="J29" i="7"/>
  <c r="L29" i="7"/>
  <c r="C61" i="7"/>
  <c r="C55" i="7"/>
  <c r="C53" i="7"/>
  <c r="K53" i="7"/>
  <c r="C47" i="7"/>
  <c r="C45" i="7"/>
  <c r="C19" i="7"/>
  <c r="C17" i="7"/>
  <c r="C12" i="7"/>
  <c r="C10" i="7"/>
  <c r="C8" i="7"/>
  <c r="C39" i="7"/>
  <c r="C41" i="7"/>
  <c r="C22" i="7"/>
  <c r="C16" i="7"/>
  <c r="K14" i="7"/>
  <c r="I14" i="7"/>
  <c r="J14" i="7"/>
  <c r="L14" i="7"/>
  <c r="K10" i="7"/>
  <c r="I10" i="7"/>
  <c r="J10" i="7"/>
  <c r="L10" i="7"/>
  <c r="C172" i="7"/>
  <c r="C135" i="7"/>
  <c r="C133" i="7"/>
  <c r="C131" i="7"/>
  <c r="C129" i="7"/>
  <c r="C127" i="7"/>
  <c r="B129" i="7"/>
  <c r="C121" i="7"/>
  <c r="C93" i="7"/>
  <c r="C91" i="7"/>
  <c r="C79" i="7"/>
  <c r="C65" i="7"/>
  <c r="C63" i="7"/>
  <c r="C67" i="7"/>
  <c r="B63" i="7"/>
  <c r="K55" i="7"/>
  <c r="L59" i="7"/>
  <c r="K47" i="7"/>
  <c r="J47" i="7"/>
  <c r="L47" i="7"/>
  <c r="K45" i="7"/>
  <c r="B22" i="7"/>
  <c r="B24" i="7"/>
  <c r="C24" i="7"/>
  <c r="K24" i="7"/>
  <c r="BI88" i="8"/>
  <c r="BH88" i="8"/>
  <c r="BG88" i="8"/>
  <c r="BJ88" i="8"/>
  <c r="BF88" i="8"/>
  <c r="BE88" i="8"/>
  <c r="BD88" i="8"/>
  <c r="BH25" i="8"/>
  <c r="BG25" i="8"/>
  <c r="BF25" i="8"/>
  <c r="BF26" i="8"/>
  <c r="BF27" i="8"/>
  <c r="BE25" i="8"/>
  <c r="BE26" i="8"/>
  <c r="BE27" i="8"/>
  <c r="BD25" i="8"/>
  <c r="BD26" i="8"/>
  <c r="BD27" i="8"/>
  <c r="BH22" i="8"/>
  <c r="BG22" i="8"/>
  <c r="BJ22" i="8"/>
  <c r="BF22" i="8"/>
  <c r="BE22" i="8"/>
  <c r="BD22" i="8"/>
  <c r="BI22" i="8"/>
  <c r="BH21" i="8"/>
  <c r="BG21" i="8"/>
  <c r="BJ21" i="8"/>
  <c r="BF21" i="8"/>
  <c r="BE21" i="8"/>
  <c r="BD21" i="8"/>
  <c r="BH20" i="8"/>
  <c r="BG20" i="8"/>
  <c r="BJ20" i="8"/>
  <c r="BF20" i="8"/>
  <c r="BE20" i="8"/>
  <c r="BD20" i="8"/>
  <c r="BI25" i="8"/>
  <c r="BI21" i="8"/>
  <c r="BI20" i="8"/>
  <c r="BH107" i="8"/>
  <c r="BG107" i="8"/>
  <c r="BJ107" i="8"/>
  <c r="BF107" i="8"/>
  <c r="BE107" i="8"/>
  <c r="BI107" i="8"/>
  <c r="BD107" i="8"/>
  <c r="BH87" i="8"/>
  <c r="BG87" i="8"/>
  <c r="BJ87" i="8"/>
  <c r="BF87" i="8"/>
  <c r="BE87" i="8"/>
  <c r="BD87" i="8"/>
  <c r="BI87" i="8"/>
  <c r="B170" i="7"/>
  <c r="B172" i="7"/>
  <c r="C170" i="7"/>
  <c r="I24" i="7"/>
  <c r="C161" i="7"/>
  <c r="C159" i="7"/>
  <c r="C157" i="7"/>
  <c r="C153" i="7"/>
  <c r="C151" i="7"/>
  <c r="C149" i="7"/>
  <c r="K79" i="7"/>
  <c r="K77" i="7"/>
  <c r="K75" i="7"/>
  <c r="K73" i="7"/>
  <c r="K69" i="7"/>
  <c r="K91" i="7"/>
  <c r="I91" i="7"/>
  <c r="L91" i="7"/>
  <c r="D16" i="21"/>
  <c r="N91" i="7"/>
  <c r="E16" i="21"/>
  <c r="B118" i="7"/>
  <c r="B89" i="7"/>
  <c r="C89" i="7"/>
  <c r="B26" i="7"/>
  <c r="B67" i="7"/>
  <c r="B28" i="7"/>
  <c r="C77" i="7"/>
  <c r="C75" i="7"/>
  <c r="C73" i="7"/>
  <c r="C71" i="7"/>
  <c r="C69" i="7"/>
  <c r="C26" i="7"/>
  <c r="C59" i="7"/>
  <c r="C57" i="7"/>
  <c r="K51" i="7"/>
  <c r="C51" i="7"/>
  <c r="C49" i="7"/>
  <c r="C43" i="7"/>
  <c r="BH109" i="8"/>
  <c r="BG109" i="8"/>
  <c r="BF109" i="8"/>
  <c r="BE109" i="8"/>
  <c r="BD109" i="8"/>
  <c r="BH105" i="8"/>
  <c r="BG105" i="8"/>
  <c r="BJ105" i="8"/>
  <c r="BF105" i="8"/>
  <c r="BE105" i="8"/>
  <c r="BD105" i="8"/>
  <c r="BH103" i="8"/>
  <c r="BG103" i="8"/>
  <c r="BJ103" i="8"/>
  <c r="BF103" i="8"/>
  <c r="BE103" i="8"/>
  <c r="BD103" i="8"/>
  <c r="BH106" i="8"/>
  <c r="BG106" i="8"/>
  <c r="BJ106" i="8"/>
  <c r="BF106" i="8"/>
  <c r="BE106" i="8"/>
  <c r="BD106" i="8"/>
  <c r="BH104" i="8"/>
  <c r="BG104" i="8"/>
  <c r="BJ104" i="8"/>
  <c r="BF104" i="8"/>
  <c r="BE104" i="8"/>
  <c r="BD104" i="8"/>
  <c r="BH108" i="8"/>
  <c r="BG108" i="8"/>
  <c r="BJ108" i="8"/>
  <c r="BF108" i="8"/>
  <c r="BE108" i="8"/>
  <c r="BD108" i="8"/>
  <c r="BH101" i="8"/>
  <c r="BG101" i="8"/>
  <c r="BJ101" i="8"/>
  <c r="BF101" i="8"/>
  <c r="BE101" i="8"/>
  <c r="BD101" i="8"/>
  <c r="BH100" i="8"/>
  <c r="BG100" i="8"/>
  <c r="BJ100" i="8"/>
  <c r="BF100" i="8"/>
  <c r="BE100" i="8"/>
  <c r="BD100" i="8"/>
  <c r="BI109" i="8"/>
  <c r="BJ109" i="8"/>
  <c r="BI100" i="8"/>
  <c r="BI106" i="8"/>
  <c r="BI101" i="8"/>
  <c r="BI103" i="8"/>
  <c r="BI108" i="8"/>
  <c r="BI104" i="8"/>
  <c r="BI105" i="8"/>
  <c r="J143" i="7"/>
  <c r="K143" i="7"/>
  <c r="L143" i="7"/>
  <c r="M143" i="7"/>
  <c r="I143" i="7"/>
  <c r="BD23" i="8"/>
  <c r="BE23" i="8"/>
  <c r="BF23" i="8"/>
  <c r="BG23" i="8"/>
  <c r="BJ23" i="8"/>
  <c r="BH23" i="8"/>
  <c r="BI23" i="8"/>
  <c r="B145" i="7"/>
  <c r="B147" i="7"/>
  <c r="B194" i="7"/>
  <c r="B143" i="7"/>
  <c r="B137" i="7"/>
  <c r="B139" i="7"/>
  <c r="B149" i="7"/>
  <c r="B121" i="7"/>
  <c r="B85" i="7"/>
  <c r="C85" i="7"/>
  <c r="B16" i="7"/>
  <c r="B14" i="7"/>
  <c r="B7" i="7"/>
  <c r="C28" i="7"/>
  <c r="BD93" i="8"/>
  <c r="BE93" i="8"/>
  <c r="BF93" i="8"/>
  <c r="BG93" i="8"/>
  <c r="BJ93" i="8"/>
  <c r="BH93" i="8"/>
  <c r="BD92" i="8"/>
  <c r="BE92" i="8"/>
  <c r="BF92" i="8"/>
  <c r="BG92" i="8"/>
  <c r="BJ92" i="8"/>
  <c r="BH92" i="8"/>
  <c r="BD99" i="8"/>
  <c r="BE99" i="8"/>
  <c r="BF99" i="8"/>
  <c r="BG99" i="8"/>
  <c r="BH99" i="8"/>
  <c r="C137" i="7"/>
  <c r="C139" i="7"/>
  <c r="C14" i="7"/>
  <c r="BI92" i="8"/>
  <c r="BI99" i="8"/>
  <c r="BJ99" i="8"/>
  <c r="BI93" i="8"/>
  <c r="C7" i="7"/>
  <c r="C145" i="7"/>
  <c r="C147" i="7"/>
  <c r="C143" i="7"/>
  <c r="C166" i="9"/>
  <c r="B166" i="9"/>
  <c r="C164" i="9"/>
  <c r="B164" i="9"/>
  <c r="C162" i="9"/>
  <c r="B162" i="9"/>
  <c r="C160" i="9"/>
  <c r="B160" i="9"/>
  <c r="C158" i="9"/>
  <c r="B158" i="9"/>
  <c r="B156" i="9"/>
  <c r="C156" i="9"/>
  <c r="C154" i="9"/>
  <c r="B154" i="9"/>
  <c r="C152" i="9"/>
  <c r="C150" i="9"/>
  <c r="B150" i="9"/>
  <c r="D148" i="9"/>
  <c r="C148" i="9"/>
  <c r="B148" i="9"/>
  <c r="C120" i="9"/>
  <c r="B120" i="9"/>
  <c r="C118" i="9"/>
  <c r="B118" i="9"/>
  <c r="B116" i="9"/>
  <c r="C114" i="9"/>
  <c r="C112" i="9"/>
  <c r="C110" i="9"/>
  <c r="C108" i="9"/>
  <c r="C106" i="9"/>
  <c r="C104" i="9"/>
  <c r="B104" i="9"/>
  <c r="B102" i="9"/>
  <c r="C100" i="9"/>
  <c r="C95" i="9"/>
  <c r="B95" i="9"/>
  <c r="C93" i="9"/>
  <c r="B93" i="9"/>
  <c r="B91" i="9"/>
  <c r="C89" i="9"/>
  <c r="C87" i="9"/>
  <c r="C85" i="9"/>
  <c r="C83" i="9"/>
  <c r="C81" i="9"/>
  <c r="C79" i="9"/>
  <c r="C77" i="9"/>
  <c r="C75" i="9"/>
  <c r="C73" i="9"/>
  <c r="C71" i="9"/>
  <c r="B71" i="9"/>
  <c r="C69" i="9"/>
  <c r="C67" i="9"/>
  <c r="C65" i="9"/>
  <c r="C63" i="9"/>
  <c r="C61" i="9"/>
  <c r="C59" i="9"/>
  <c r="C57" i="9"/>
  <c r="C55" i="9"/>
  <c r="C53" i="9"/>
  <c r="C51" i="9"/>
  <c r="B51" i="9"/>
  <c r="C49" i="9"/>
  <c r="B49" i="9"/>
  <c r="C47" i="9"/>
  <c r="B47" i="9"/>
  <c r="B45" i="9"/>
  <c r="C43" i="9"/>
  <c r="B43" i="9"/>
  <c r="C41" i="9"/>
  <c r="B41" i="9"/>
  <c r="C39" i="9"/>
  <c r="B39" i="9"/>
  <c r="C37" i="9"/>
  <c r="B37" i="9"/>
  <c r="B35" i="9"/>
  <c r="C33" i="9"/>
  <c r="C28" i="9"/>
  <c r="B28" i="9"/>
  <c r="C24" i="9"/>
  <c r="C26" i="9"/>
  <c r="B26" i="9"/>
  <c r="B24" i="9"/>
  <c r="B22" i="9"/>
  <c r="C20" i="9"/>
  <c r="C18" i="9"/>
  <c r="C16" i="9"/>
  <c r="B20" i="9"/>
  <c r="B18" i="9"/>
  <c r="B16" i="9"/>
  <c r="C14" i="9"/>
  <c r="B14" i="9"/>
  <c r="B12" i="9"/>
  <c r="C12" i="9"/>
  <c r="B10" i="9"/>
  <c r="C10" i="9"/>
  <c r="B8" i="9"/>
  <c r="C6" i="9"/>
  <c r="C64" i="9"/>
  <c r="C66" i="9"/>
  <c r="C68" i="9"/>
  <c r="C70" i="9"/>
  <c r="C72" i="9"/>
  <c r="C62" i="9"/>
  <c r="C123" i="7"/>
  <c r="C125" i="7"/>
  <c r="C29" i="7"/>
  <c r="C31" i="7"/>
  <c r="C33" i="7"/>
  <c r="C35" i="7"/>
  <c r="C37" i="7"/>
  <c r="BH26" i="8"/>
  <c r="BG26" i="8"/>
  <c r="BJ26" i="8"/>
  <c r="BH97" i="8"/>
  <c r="BG97" i="8"/>
  <c r="BJ97" i="8"/>
  <c r="BF97" i="8"/>
  <c r="BE97" i="8"/>
  <c r="BD97" i="8"/>
  <c r="BH95" i="8"/>
  <c r="BG95" i="8"/>
  <c r="BJ95" i="8"/>
  <c r="BF95" i="8"/>
  <c r="BE95" i="8"/>
  <c r="BI95" i="8"/>
  <c r="BH86" i="8"/>
  <c r="BG86" i="8"/>
  <c r="BJ86" i="8"/>
  <c r="BF86" i="8"/>
  <c r="BE86" i="8"/>
  <c r="BD86" i="8"/>
  <c r="BH85" i="8"/>
  <c r="BG85" i="8"/>
  <c r="BJ85" i="8"/>
  <c r="BF85" i="8"/>
  <c r="BE85" i="8"/>
  <c r="BD85" i="8"/>
  <c r="BH84" i="8"/>
  <c r="BG84" i="8"/>
  <c r="BJ84" i="8"/>
  <c r="BF84" i="8"/>
  <c r="BE84" i="8"/>
  <c r="BD84" i="8"/>
  <c r="BH66" i="8"/>
  <c r="BG66" i="8"/>
  <c r="BF66" i="8"/>
  <c r="BE66" i="8"/>
  <c r="BI66" i="8"/>
  <c r="BH65" i="8"/>
  <c r="BG65" i="8"/>
  <c r="BJ65" i="8"/>
  <c r="BF65" i="8"/>
  <c r="BE65" i="8"/>
  <c r="BI65" i="8"/>
  <c r="BH64" i="8"/>
  <c r="BG64" i="8"/>
  <c r="BJ64" i="8"/>
  <c r="BF64" i="8"/>
  <c r="BE64" i="8"/>
  <c r="BD64" i="8"/>
  <c r="BI85" i="8"/>
  <c r="BI84" i="8"/>
  <c r="BI97" i="8"/>
  <c r="BI64" i="8"/>
  <c r="BI86" i="8"/>
  <c r="BJ66" i="8"/>
  <c r="BI26" i="8"/>
  <c r="J194" i="7"/>
  <c r="L194" i="7"/>
  <c r="J174" i="7"/>
  <c r="L174" i="7"/>
  <c r="J192" i="7"/>
  <c r="L192" i="7"/>
  <c r="L145" i="7"/>
  <c r="N139" i="7"/>
  <c r="J127" i="7"/>
  <c r="L127" i="7"/>
  <c r="J116" i="7"/>
  <c r="C28" i="21"/>
  <c r="L108" i="7"/>
  <c r="D24" i="21"/>
  <c r="J100" i="7"/>
  <c r="C20" i="21"/>
  <c r="E118" i="7"/>
  <c r="J41" i="7"/>
  <c r="L41" i="7"/>
  <c r="BH27" i="8"/>
  <c r="L186" i="7"/>
  <c r="J182" i="7"/>
  <c r="L182" i="7"/>
  <c r="J77" i="7"/>
  <c r="L77" i="7"/>
  <c r="J45" i="7"/>
  <c r="L45" i="7"/>
  <c r="J37" i="7"/>
  <c r="L37" i="7"/>
  <c r="J24" i="7"/>
  <c r="L24" i="7"/>
  <c r="N170" i="7"/>
  <c r="L167" i="7"/>
  <c r="L165" i="7"/>
  <c r="J159" i="7"/>
  <c r="L159" i="7"/>
  <c r="L157" i="7"/>
  <c r="L155" i="7"/>
  <c r="J153" i="7"/>
  <c r="J151" i="7"/>
  <c r="N112" i="7"/>
  <c r="E26" i="21"/>
  <c r="J106" i="7"/>
  <c r="C23" i="21"/>
  <c r="L104" i="7"/>
  <c r="D22" i="21"/>
  <c r="J96" i="7"/>
  <c r="C18" i="21"/>
  <c r="J91" i="7"/>
  <c r="C16" i="21"/>
  <c r="J79" i="7"/>
  <c r="J75" i="7"/>
  <c r="L75" i="7"/>
  <c r="N63" i="7"/>
  <c r="J59" i="7"/>
  <c r="J55" i="7"/>
  <c r="L55" i="7"/>
  <c r="J53" i="7"/>
  <c r="L53" i="7"/>
  <c r="J51" i="7"/>
  <c r="L51" i="7"/>
  <c r="L12" i="7"/>
  <c r="J73" i="7"/>
  <c r="L73" i="7"/>
  <c r="L135" i="7"/>
  <c r="J33" i="7"/>
  <c r="L33" i="7"/>
  <c r="L63" i="7"/>
  <c r="J85" i="7"/>
  <c r="L100" i="7"/>
  <c r="D20" i="21"/>
  <c r="J165" i="7"/>
  <c r="N79" i="7"/>
  <c r="J135" i="7"/>
  <c r="BI27" i="8"/>
  <c r="J81" i="7"/>
  <c r="L81" i="7"/>
  <c r="J145" i="7"/>
  <c r="J157" i="7"/>
  <c r="L133" i="7"/>
  <c r="J133" i="7"/>
  <c r="N131" i="7"/>
  <c r="L79" i="7"/>
  <c r="L170" i="7"/>
  <c r="N17" i="7"/>
  <c r="I22" i="7"/>
  <c r="J22" i="7"/>
  <c r="L22" i="7"/>
  <c r="L147" i="7"/>
  <c r="BJ25" i="8"/>
  <c r="BJ27" i="8"/>
  <c r="BG27" i="8"/>
  <c r="L116" i="7"/>
  <c r="D28" i="21"/>
  <c r="L17" i="7"/>
  <c r="J63" i="7"/>
  <c r="L93" i="7"/>
  <c r="D17" i="21"/>
  <c r="J31" i="7"/>
  <c r="N31" i="7"/>
  <c r="L31" i="7"/>
  <c r="N85" i="7"/>
  <c r="J110" i="7"/>
  <c r="C25" i="21"/>
  <c r="N110" i="7"/>
  <c r="E25" i="21"/>
  <c r="L98" i="7"/>
  <c r="D19" i="21"/>
  <c r="J57" i="7"/>
  <c r="L57" i="7"/>
  <c r="J186" i="7"/>
  <c r="L139" i="7"/>
  <c r="L112" i="7"/>
  <c r="D26" i="21"/>
  <c r="J93" i="7"/>
  <c r="C17" i="21"/>
  <c r="L102" i="7"/>
  <c r="D21" i="21"/>
  <c r="J71" i="7"/>
  <c r="J196" i="7"/>
  <c r="J12" i="7"/>
  <c r="J137" i="7"/>
  <c r="L114" i="7"/>
  <c r="D27" i="21"/>
  <c r="N137" i="7"/>
  <c r="N71" i="7"/>
</calcChain>
</file>

<file path=xl/sharedStrings.xml><?xml version="1.0" encoding="utf-8"?>
<sst xmlns="http://schemas.openxmlformats.org/spreadsheetml/2006/main" count="485" uniqueCount="254">
  <si>
    <t>2</t>
  </si>
  <si>
    <t>1</t>
  </si>
  <si>
    <t>3</t>
  </si>
  <si>
    <t>Nombre</t>
  </si>
  <si>
    <t>Date de l'audit</t>
  </si>
  <si>
    <t>Données patient ou résident</t>
  </si>
  <si>
    <t>Age</t>
  </si>
  <si>
    <t xml:space="preserve">Prévention de la chute </t>
  </si>
  <si>
    <t xml:space="preserve">Préciser le nombre de chutes du patient ou résident dans l'année précédant le jour de l'audit </t>
  </si>
  <si>
    <t>Sexe</t>
  </si>
  <si>
    <t>Résultats des recherches de facteurs de risque</t>
  </si>
  <si>
    <t>Faible / Modéré/Elevé</t>
  </si>
  <si>
    <t>OUI</t>
  </si>
  <si>
    <t>NON</t>
  </si>
  <si>
    <t>Modéré</t>
  </si>
  <si>
    <t>Faible</t>
  </si>
  <si>
    <t>Elevé</t>
  </si>
  <si>
    <t>Total</t>
  </si>
  <si>
    <t>Nom de l'établissement</t>
  </si>
  <si>
    <t>P /p /ESPIC</t>
  </si>
  <si>
    <t xml:space="preserve">Oui / Non </t>
  </si>
  <si>
    <t>Oui / Non</t>
  </si>
  <si>
    <t>&gt;20s/ &lt;20s</t>
  </si>
  <si>
    <t>&lt;5s / &gt;5s</t>
  </si>
  <si>
    <t>&gt;ou= 3 / &lt;3</t>
  </si>
  <si>
    <t>&lt; 20 / 20 à 23 / 24 à 27</t>
  </si>
  <si>
    <t>&lt;45 / &gt; ou = 45</t>
  </si>
  <si>
    <r>
      <t>Sanitaire MCO / Sanitaire SSR</t>
    </r>
    <r>
      <rPr>
        <sz val="10"/>
        <rFont val="Calibri"/>
        <family val="2"/>
      </rPr>
      <t xml:space="preserve"> / MS EHPAD / MS SSIAD </t>
    </r>
  </si>
  <si>
    <t>Dépistage au cours du séjour</t>
  </si>
  <si>
    <t>Oui / Non / NA</t>
  </si>
  <si>
    <t>Révision de la médication</t>
  </si>
  <si>
    <t>Traitement des pathologies sous-jacentes potentiellement en cause : troubles de la vue, pathologie neurologique, cardiologique, locomoteur, phobie de la station debout</t>
  </si>
  <si>
    <t>Promotion de l'activité physique</t>
  </si>
  <si>
    <t xml:space="preserve">Prise en compte et correction (si possible) de l’hypotension orthostatique
</t>
  </si>
  <si>
    <t>Programme d’exercice personnalisé : (ré)éducation de la force musculaire, (ré)éducation de l'équilibre et de la marche, marche régulière, gymnastique douce</t>
  </si>
  <si>
    <r>
      <t xml:space="preserve">Prise en charge de la chute </t>
    </r>
    <r>
      <rPr>
        <b/>
        <sz val="10"/>
        <color indexed="9"/>
        <rFont val="Calibri"/>
        <family val="2"/>
      </rPr>
      <t>(si chute lors du séjour)</t>
    </r>
  </si>
  <si>
    <t>Estimation du délai entre la chute et sa découverte</t>
  </si>
  <si>
    <t>Une évaluation clinique post-chute a été réalisée et tracée</t>
  </si>
  <si>
    <t>Texte</t>
  </si>
  <si>
    <t>Jour/Mois/Année</t>
  </si>
  <si>
    <t>75 / 77 / 78 / 91 / 92 / 93 / 94 / 95</t>
  </si>
  <si>
    <t>Indications de remplissage</t>
  </si>
  <si>
    <t>Femme / Homme</t>
  </si>
  <si>
    <t>Données de cadrage</t>
  </si>
  <si>
    <t>Données établissement ou structure</t>
  </si>
  <si>
    <t>Résultats du/des test(s)</t>
  </si>
  <si>
    <t>Moins de 15 min / Moins d'une heure / Entre 1H et 3 h / Plus de 3 h / Non évaluable</t>
  </si>
  <si>
    <t>Traitement des problèmes de pieds et conseil sur le port de chaussures adéquates et la longueur des pantalons adaptée</t>
  </si>
  <si>
    <t>NA</t>
  </si>
  <si>
    <t>Oui / Non / Non applicable</t>
  </si>
  <si>
    <t>1 à 3 mois</t>
  </si>
  <si>
    <t>3 à 6 mois</t>
  </si>
  <si>
    <t>Plus de 6 mois</t>
  </si>
  <si>
    <t>Moins d'1 mois</t>
  </si>
  <si>
    <t xml:space="preserve"> moins d'1 mois/ 1 à 3 trois mois / 3 à 6 mois / plus de 6 mois</t>
  </si>
  <si>
    <t>Analyse du recueil</t>
  </si>
  <si>
    <t>Moins d'1h</t>
  </si>
  <si>
    <t>1 à 3h</t>
  </si>
  <si>
    <t>Plus de 3h</t>
  </si>
  <si>
    <t>NE</t>
  </si>
  <si>
    <t>Questions</t>
  </si>
  <si>
    <t>Remarques générales et questions supplémentaires à ajouter à cette rubrique :</t>
  </si>
  <si>
    <t>Nom du rapporteur du groupe :</t>
  </si>
  <si>
    <t xml:space="preserve">Le test Timed Up and Go </t>
  </si>
  <si>
    <t xml:space="preserve">Le test Timed Up and Go (version chronométrée du test Get Up and Go), est un test simple à réaliser en consultation : le sujet assis sur une chaise doit se lever, marcher 3 mètres devant lui, retourner vers sa chaise et s'asseoir. Le score est donné par le temps en secondes. Le test est normal si le temps est inférieur à 14 secondes (20 secondes selon certaines publications). Le Timed Up and Go a une bonne reproductibilité dans le temps et entre observateurs. La sensibilité est de 87 %, la spécificité de 87 %. Ce test a été validé auprès de personnes âgées vivant à domicile. </t>
  </si>
  <si>
    <t>Interventions nutritionnelles  pour la prévention de la dénutrition/malnutrition</t>
  </si>
  <si>
    <t>Commentaires/reformulation :</t>
  </si>
  <si>
    <r>
      <t xml:space="preserve">Fiche de synthèse </t>
    </r>
    <r>
      <rPr>
        <sz val="18"/>
        <color indexed="9"/>
        <rFont val="Calibri"/>
        <family val="2"/>
      </rPr>
      <t>(une fiche par groupe)</t>
    </r>
    <r>
      <rPr>
        <b/>
        <sz val="18"/>
        <color indexed="9"/>
        <rFont val="Calibri"/>
        <family val="2"/>
      </rPr>
      <t xml:space="preserve"> : 
Commentaires sur la grille de recueil</t>
    </r>
  </si>
  <si>
    <r>
      <t xml:space="preserve">Remarques générales sur l'outil proposé </t>
    </r>
    <r>
      <rPr>
        <sz val="14"/>
        <color indexed="8"/>
        <rFont val="Calibri"/>
        <family val="2"/>
      </rPr>
      <t>(points forts, points faibles, propositions d'amélioration, analyses à générer) :</t>
    </r>
  </si>
  <si>
    <t>Supplémentation en vitamine D et en calcium</t>
  </si>
  <si>
    <t>Une information au patient/résident et à son entourage sur son risque de chute et sur  les mesures de prévention adaptées à son risque est tracée</t>
  </si>
  <si>
    <t xml:space="preserve">Première lettre du prénom et première lettre du nom (de naissance pour les femmes) </t>
  </si>
  <si>
    <t>Le risque de chute à domicile a été évalué avant la sortie</t>
  </si>
  <si>
    <t>Tests de prédiction du risque de chute</t>
  </si>
  <si>
    <t>(Source : Référentiel concernant l’évaluation du risque de chutes chez le sujet âgé autonome et sa prévention, HAS / Direction de l’évaluation médicale, économique et santé publique - Service évaluation économique et santé publique / septembre 2012 )</t>
  </si>
  <si>
    <t>Estimation du délai entre la dernière chute tracée et sa découverte</t>
  </si>
  <si>
    <t>Dernier GIR tracé</t>
  </si>
  <si>
    <t>Des actions de prévention pour le retour à domicile sont tracées (aide humaine, aides techniques, aménagement du logement, etc.)</t>
  </si>
  <si>
    <t xml:space="preserve">A - </t>
  </si>
  <si>
    <t>1.</t>
  </si>
  <si>
    <t>2.</t>
  </si>
  <si>
    <t>3.</t>
  </si>
  <si>
    <t>4.</t>
  </si>
  <si>
    <t>Moins de 15 min / Moins d'une heure / Entre 1 h et 3 h / Plus de 3 h / Non évaluable</t>
  </si>
  <si>
    <t>Sensibilisation aux facteurs de risques</t>
  </si>
  <si>
    <t>Adaptation de l'environnement</t>
  </si>
  <si>
    <t>Mise en place d'aides techniques appropriées</t>
  </si>
  <si>
    <t>Moins de 15min</t>
  </si>
  <si>
    <t>Statistiques</t>
  </si>
  <si>
    <t>Réévaluation du risque</t>
  </si>
  <si>
    <t>Augmentation de la fréquence des chutes les 6 derniers mois</t>
  </si>
  <si>
    <t>Antécédent de fracture</t>
  </si>
  <si>
    <t>Ostéoporose et fragilité osseuse</t>
  </si>
  <si>
    <t>Incapacité de se relever seul</t>
  </si>
  <si>
    <t>Isolement social et familial</t>
  </si>
  <si>
    <t>Syndrome confusionnel</t>
  </si>
  <si>
    <t>Pathologie infectieuse</t>
  </si>
  <si>
    <t>Pathologies aigues neurologiques (AVC, Parkinson déséquilibré…)</t>
  </si>
  <si>
    <t>Oui / Non / NA (si non présents)</t>
  </si>
  <si>
    <t>Diabète déséquilibré (HbA1c)</t>
  </si>
  <si>
    <t>Les causes directes de cette chute ont été identifiées</t>
  </si>
  <si>
    <t>Chaussage et habillage inadaptés</t>
  </si>
  <si>
    <t>Prise de risque : ex. automédication, ménage en hauteur, etc.</t>
  </si>
  <si>
    <t>Sédentarité</t>
  </si>
  <si>
    <t xml:space="preserve">Troubles mictionnels : incontinence urinaire, impériosité urinaire </t>
  </si>
  <si>
    <t>Pathologies neuro-gériatrique : Parkinson, Démence, Déclin cognitif, Dépression</t>
  </si>
  <si>
    <t>Antécédents de chutes</t>
  </si>
  <si>
    <t>Âge supérieur à 80 ans</t>
  </si>
  <si>
    <t>Alcool </t>
  </si>
  <si>
    <t>Aide technique inadaptée</t>
  </si>
  <si>
    <t>Résultats des facteurs de risque de blessure</t>
  </si>
  <si>
    <t>Recommandations sur le dépistage du risque de chute</t>
  </si>
  <si>
    <r>
      <t xml:space="preserve">Référentiel sur la prévention des chutes chez la personne âgée à domicile de l'INPES </t>
    </r>
    <r>
      <rPr>
        <sz val="11"/>
        <rFont val="Calibri"/>
        <family val="2"/>
      </rPr>
      <t>(Source : Référentiel concernant l’évaluation du risque de chutes chez le sujet âgé autonome et sa prévention, HAS / Direction de l’évaluation médicale, économique et santé publique - Service évaluation économique et santé publique / septembre 2012 )</t>
    </r>
  </si>
  <si>
    <r>
      <t xml:space="preserve">Les recommandations HAS tests de prédiction du risque de chute </t>
    </r>
    <r>
      <rPr>
        <sz val="11"/>
        <rFont val="Calibri"/>
        <family val="2"/>
      </rPr>
      <t>(Source : Référentiel concernant l’évaluation du risque de chutes chez le sujet âgé autonome et sa prévention, HAS / Direction de l’évaluation médicale, économique et santé publique - Service évaluation économique et santé publique / septembre 2012 )</t>
    </r>
  </si>
  <si>
    <t xml:space="preserve">
1) De rechercher systématiquement chez toute personne âgée un antécédent de chute dans l’année qui précède la consultation médicale.
</t>
  </si>
  <si>
    <t xml:space="preserve">2) De rechercher des facteurs de risque de chute chez toute personne âgée : </t>
  </si>
  <si>
    <t xml:space="preserve">- Un âge &gt; 80 ans ;
- Le sexe féminin ;
- Des troubles psychiatriques : dépression (test Mini GDS ou échelle de dépression gériatrique à quatre items), déclin cognitif (test des cinq mots, test de l’horloge, test Codex), démence ;
- Une polymédication incluant des médicaments hypotenseurs (&gt; 4 médicaments différents/j), ou la prise de psychotropes (benzodiazépines, hypnotiques, antidépresseurs et neuroleptiques) ;
- Des troubles mictionnels : incontinence urinaire, impériosité urinaire ;
- Des troubles locomoteurs et/ou neuromusculaires : diminution de la force musculaire, préhension manuelle réduite, troubles de la marche, troubles de l’équilibre, maladie de Parkinson, besoin d’une aide pour marcher (canne par exemple), arthrose des membres
inférieurs et/ou du rachis, une anomalie des pieds (incluant les déformations des orteils et les durillons) ;
- Une réduction de l’acuité visuelle (tester l'acuité visuelle avec les échelles de Monnoyer et/ou de Parinaud) ;
- Des troubles comportementaux : consommation d’alcool, sédentarité, malnutrition (une perte de poids ≥ 5 % en 1 mois ou ≥ 10 % en 6 mois ou un index de masse corporelle &lt; 21 kg/m2  étant retenus comme critères de dénutrition), prise de risque ;
- Un environnement à risque : habitat mal adapté. </t>
  </si>
  <si>
    <t xml:space="preserve">3) De faire faire un test d’évaluation du risque de chute, à titre systématique pour confirmer l’absence de risque de chute au cours de la consultation chez toute personne âgée ou en cas de chute signalée, même si elle paraît banale, ou en présence de facteurs de risque. </t>
  </si>
  <si>
    <t>4) De rechercher des signes de gravité chez une personne âgée faisant des chutes à répétition</t>
  </si>
  <si>
    <t xml:space="preserve">5) De rechercher les facteurs prédictifs de récidive de la chute : </t>
  </si>
  <si>
    <t xml:space="preserve">- Nombre de chutes antérieures ;
- Temps passé au sol supérieur à 3 heures ;
- Score au test de Tinetti &lt; 20 points ;
- Exécution du timed Get up and go test &gt; 20 secondes ;
- Maintien de l‘équilibre en station unipodale &lt; 5 secondes ; altération des réactions d'adaptation posturales : réactions d'équilibration et réactions parachutes ;
- Arrêt de la marche lorsque l'examinateur demande au sujet de parler. </t>
  </si>
  <si>
    <t>- Un traumatisme physique ayant fait suite à la chute tel qu’une fracture, une luxation, 
- Un hématome intracrânien ou périphérique volumineux ;
- L’impossibilité de se relever du sol avec un séjour au sol supérieur à une heure ;
- Des signes d’un syndrome post-chute ou de désadaptation psychomotrice ;
- Des antécédents de malaise et/ou de perte de connaissance ; une hypotension orthostatique, des troubles du rythme cardiaque ou de conduction, des séquelles d’accident vasculaire cérébral, une insuffisance cardiaque, un infarctus du myocarde, une hypoglycémie chez une personne diabétique ;
- Une augmentation récente de la fréquence des chutes ;
- Un nombre de facteurs de risque de chute ≥ 3 ;  une ostéoporose avérée (définie par un T-score &lt; -2,5 DS à l’ostéodensitométrie et/ou un antécédent de fracture ostéoporotique) ;
- La prise de médicaments anticoagulants ;
- Un isolement social et familial et/ou le fait de vivre seul.</t>
  </si>
  <si>
    <t xml:space="preserve">La (ré)évaluation du risque de chute est tracée selon les modalités du protocole </t>
  </si>
  <si>
    <t xml:space="preserve"> Le jour de l'audit, le patient/résident présente les facteurs de risque de chute suivants :</t>
  </si>
  <si>
    <t>Mise en œuvre des Précautions Universelles contre les Chutes (le PUC) pour tous les patients/résidents</t>
  </si>
  <si>
    <t>Révision de la pertinence des prescriptions</t>
  </si>
  <si>
    <t>%</t>
  </si>
  <si>
    <t>Introduction de psychotrope ou anti-hypertenseur</t>
  </si>
  <si>
    <t>Déshydratation</t>
  </si>
  <si>
    <t>La correction des facteurs précipitants est tracée</t>
  </si>
  <si>
    <t>La chute a fait l'objet d'un signalement interne selon les modalités définies dans l'établissement/structure</t>
  </si>
  <si>
    <t xml:space="preserve">Dépistage le jour de l'audit : </t>
  </si>
  <si>
    <t>Evaluation et caractérisation du risque</t>
  </si>
  <si>
    <t>Etape 2 : Pour les patients/résidents identifiés à risque, caractérisation du niveau de risque</t>
  </si>
  <si>
    <t>Diabète</t>
  </si>
  <si>
    <t>Réduction de l’acuité visuelle</t>
  </si>
  <si>
    <t>Prise de plus de 4 médicaments</t>
  </si>
  <si>
    <t>Facteurs individuels comportementaux</t>
  </si>
  <si>
    <t>Habitat mal adapté</t>
  </si>
  <si>
    <t>Prévention de la chute et des blessures liées aux chutes</t>
  </si>
  <si>
    <t>Bon pied : chaussage et soins des pieds, ourlets des vêtements</t>
  </si>
  <si>
    <t xml:space="preserve">Dénutrition (IMC &lt; 18,5 ; perte de poids les 6 derniers mois : Albumine ; CRP) </t>
  </si>
  <si>
    <t>Autres</t>
  </si>
  <si>
    <t>Prescription d'une supplémentation en vitamine D</t>
  </si>
  <si>
    <t>Besoin(s) d'assistance aux transferts et à la mobilité traçé(s)</t>
  </si>
  <si>
    <t>Aires de déplacement non encombrées</t>
  </si>
  <si>
    <t>Eclairages fonctionnels</t>
  </si>
  <si>
    <t>Mise à proximité de la sonnette, des objets personnels et des aides techniques</t>
  </si>
  <si>
    <t>Freins de lits activés</t>
  </si>
  <si>
    <t>Freins de fauteuils activés</t>
  </si>
  <si>
    <t>Reposes pieds adaptés</t>
  </si>
  <si>
    <t>Hauteur de lit adaptée</t>
  </si>
  <si>
    <t>Prise en charge pluridisciplinaire tracée</t>
  </si>
  <si>
    <t>Le plan de soin individualisé contient notamment :</t>
  </si>
  <si>
    <t>Des interventions nutritionnelles</t>
  </si>
  <si>
    <t>Plan de soin individualisé formalisé</t>
  </si>
  <si>
    <t>Information au patient ou son entourage tracée dans le dossier concernant la prévention et la prise en charge des chutes</t>
  </si>
  <si>
    <t>Oui / Non /NA</t>
  </si>
  <si>
    <t>Le dépistage (en préadmission ou à l'admission) est tracé :</t>
  </si>
  <si>
    <t>Facteurs individuels favorisants</t>
  </si>
  <si>
    <t>Suite au dépistage de chute grave, une prise en charge adaptée a été mise en place :</t>
  </si>
  <si>
    <t>Interventions adaptées au risque de chute grave</t>
  </si>
  <si>
    <t>Le risque de chute a été réévalué suite à cette chute</t>
  </si>
  <si>
    <t xml:space="preserve">La recherche des facteurs individuels précipitants est tracée : </t>
  </si>
  <si>
    <t>Si cette dernière chute tracée est grave, indiquer ses conséquences (plusieurs conséquences possibles)</t>
  </si>
  <si>
    <t>Bon œil : correction optimale, port des lunettes, bilan OPH programmé</t>
  </si>
  <si>
    <t>Oui / Non / NA (si le patient/résident ne présente aucun facteur de risque)</t>
  </si>
  <si>
    <t>Traumatisme crânien</t>
  </si>
  <si>
    <t>Perte de connaissance</t>
  </si>
  <si>
    <t>Plaie nécessitant une suture</t>
  </si>
  <si>
    <t>Hospitalisation</t>
  </si>
  <si>
    <t>Station au sol de plus d’une heure</t>
  </si>
  <si>
    <t xml:space="preserve">Fracture </t>
  </si>
  <si>
    <t>Décès</t>
  </si>
  <si>
    <t>Autre</t>
  </si>
  <si>
    <t xml:space="preserve">Réalisation d'au moins un test de mobilisation tracée </t>
  </si>
  <si>
    <t>Le patient a-t-il chuté dans l'année ?</t>
  </si>
  <si>
    <t>Résultat du test Timed up and go (test considéré comme anormal si &gt; 20 sec)</t>
  </si>
  <si>
    <t>Etape 1: Dépistage initial du risque</t>
  </si>
  <si>
    <t>Non</t>
  </si>
  <si>
    <t xml:space="preserve">Réévaluation du risque </t>
  </si>
  <si>
    <t>Oui</t>
  </si>
  <si>
    <t>Recherche d'antécédents de chute tracée</t>
  </si>
  <si>
    <t>Au regard du dossier, le patient/résident est identifié à risque</t>
  </si>
  <si>
    <t>La recherche des facteurs de risque (individuels favorisants, individuels comportementaux, environnementaux) est tracée</t>
  </si>
  <si>
    <t xml:space="preserve"> Le jour de l'audit, le patient/résident présente les facteurs de risque de blessure suivant :</t>
  </si>
  <si>
    <t>Facteurs environnementaux</t>
  </si>
  <si>
    <t>Barrières de lit positionnées selon la prescription</t>
  </si>
  <si>
    <t>Pour les autres, allez directement à la question 22</t>
  </si>
  <si>
    <r>
      <t xml:space="preserve">Prise en charge individuelle du patient / résident lors de la dernière chute </t>
    </r>
    <r>
      <rPr>
        <b/>
        <sz val="11"/>
        <color indexed="9"/>
        <rFont val="Calibri"/>
        <family val="2"/>
      </rPr>
      <t>(si chute lors du séjour)</t>
    </r>
  </si>
  <si>
    <t>Pathologies aigues vestibulaires (avis ORL)</t>
  </si>
  <si>
    <t>Besoin(s) d'assistance aux transferts et à la mobilité tracé(s)</t>
  </si>
  <si>
    <t>Pathologies aigues cardiovasculaires (hypotension orthostatique, ECG, rythme…)</t>
  </si>
  <si>
    <t>inferieur à 20s</t>
  </si>
  <si>
    <t>superieur à 20s</t>
  </si>
  <si>
    <t>La recherche des facteurs de risque de blessure est tracée</t>
  </si>
  <si>
    <t>Oui : si au moins 3 facteurs de risque et/ou au moins 1 facteur de blessure
Non : si moins de 3 facteurs de risque</t>
  </si>
  <si>
    <t>Syndrome post-chute</t>
  </si>
  <si>
    <t xml:space="preserve">La réalisation d’un audit de dossiers et de pratique sur de patients/résidents présents dans le secteur engagé dans la campagne un jour donné, permet d'objectiver l’écart entre les recommandations et la réalité des pratiques tracées, de proposer des mesures d'amélioration et de suivre leur efficacité, par la répétition de cet audit réalisé initialement à T0 et en fin de campagne en T1. 
Trois  types de pratiques sont évaluées chez l'ensemble des patients/résidents choisis pour réaliser cet audit de pratiques :
- Evaluation et caractérisation du risque de chute
- Prévention de la chute et des blessures liées aux chutes
- Prise en charge individuelle du patient / résident suite à la dernière chute 
Cette évaluation nécessite d'objectiver le jour de l'audit ces pratiques au regard des éléments tracés dans le dossier du patient/résident et par une évaluation des mêmes éléments au lit du patiet/résident.
Suite à cet audit, des indicateurs sont générés, comme par exemple : 
- pour l'évauation du risque, le taux de patients/résidents pour lesquels une évaluation du risque de chute est réalisée et tracée
- pour la prévention, le taux de mise en oeuvre des Précautions Universelles contre les chutes
- pour la prise en charge de la chute, les conséquences des chutes en cas de chute grave
Le recueil des données peut se faire directement dans le classeur de saisie. </t>
  </si>
  <si>
    <r>
      <t xml:space="preserve">Ce dépistage se déroule en deux temps :
1) </t>
    </r>
    <r>
      <rPr>
        <sz val="10"/>
        <rFont val="Calibri"/>
        <family val="2"/>
      </rPr>
      <t>Recherche d’un antécédent de chute ;</t>
    </r>
    <r>
      <rPr>
        <b/>
        <sz val="10"/>
        <rFont val="Calibri"/>
        <family val="2"/>
      </rPr>
      <t xml:space="preserve">
2) </t>
    </r>
    <r>
      <rPr>
        <sz val="10"/>
        <rFont val="Calibri"/>
        <family val="2"/>
      </rPr>
      <t>Test timed up and go.</t>
    </r>
    <r>
      <rPr>
        <b/>
        <sz val="10"/>
        <rFont val="Calibri"/>
        <family val="2"/>
      </rPr>
      <t xml:space="preserve">
En fonction du résultat de ces deux éléments, les personnes seront considérées :
- à risque élevé de chute</t>
    </r>
    <r>
      <rPr>
        <sz val="10"/>
        <rFont val="Calibri"/>
        <family val="2"/>
      </rPr>
      <t xml:space="preserve"> s’il y a un antécédent de chute et que le test timed up and go
&gt; 14 s ;</t>
    </r>
    <r>
      <rPr>
        <b/>
        <sz val="10"/>
        <rFont val="Calibri"/>
        <family val="2"/>
      </rPr>
      <t xml:space="preserve">
- à risque modéré de chute </t>
    </r>
    <r>
      <rPr>
        <sz val="10"/>
        <rFont val="Calibri"/>
        <family val="2"/>
      </rPr>
      <t xml:space="preserve">s’il y a un antécédent de chute ou que le test timed up and go
&gt; 14 s ; </t>
    </r>
    <r>
      <rPr>
        <b/>
        <sz val="10"/>
        <rFont val="Calibri"/>
        <family val="2"/>
      </rPr>
      <t xml:space="preserve">
- à faible risque de chute </t>
    </r>
    <r>
      <rPr>
        <sz val="10"/>
        <rFont val="Calibri"/>
        <family val="2"/>
      </rPr>
      <t>s’il n’y a pas d’antécédent de chute et que le test timed up and go
&lt; 14 s.</t>
    </r>
    <r>
      <rPr>
        <b/>
        <sz val="10"/>
        <rFont val="Calibri"/>
        <family val="2"/>
      </rPr>
      <t xml:space="preserve">
</t>
    </r>
    <r>
      <rPr>
        <sz val="10"/>
        <rFont val="Calibri"/>
        <family val="2"/>
      </rPr>
      <t>En cas de risque élevé de chute, une évaluation plus approfondie est préconisée avec notamment  la recherche des facteurs de risque.</t>
    </r>
  </si>
  <si>
    <t>Présence de facteurs individuels favorisants</t>
  </si>
  <si>
    <t>Présence de facteurs individuels comportementaux</t>
  </si>
  <si>
    <t>Présence de facteurs environnementaux</t>
  </si>
  <si>
    <t>Oui / Non / NC</t>
  </si>
  <si>
    <t>NC</t>
  </si>
  <si>
    <t>Contention physique y compris barrière de lit</t>
  </si>
  <si>
    <t>Mise en œuvre du Programme Universel contre les Chutes (le PUC) à évaluer au lit du patient/résident et au regard du dossier :</t>
  </si>
  <si>
    <t>Oui / Non / NA (pour les aveugles)</t>
  </si>
  <si>
    <t>Eclairages adaptés et accessibles</t>
  </si>
  <si>
    <t>Oui / Non / NA (si pas de fauteuil)</t>
  </si>
  <si>
    <t>Oui / Non / NA (si DMS courte)</t>
  </si>
  <si>
    <t>LE PUC</t>
  </si>
  <si>
    <t>NON/NC</t>
  </si>
  <si>
    <t>Oui / Non / Non connu</t>
  </si>
  <si>
    <t>Moyenne</t>
  </si>
  <si>
    <t>cf onglet suivant</t>
  </si>
  <si>
    <t>Pour les patients/résidents identifiés à risque de chute grave, interventions adaptées</t>
  </si>
  <si>
    <t>Pour tous les patients/résidents, mise en œuvre du Programme Universel contre les Chutes (le PUC)</t>
  </si>
  <si>
    <t xml:space="preserve">Si chute lors du séjour, prise en charge du patient / résident suite à la dernière chute </t>
  </si>
  <si>
    <t>Oui / Non (si non connu, répondre "oui")</t>
  </si>
  <si>
    <t>&gt;20s / &lt;20s (si non évaluable, répondre "&lt;20s")</t>
  </si>
  <si>
    <t>Oui : si facteurs de risque individuels et/ou si chute dans l'année et/ou &gt;20s
Non : si NA le patient/résident ne présente aucun facteur de risque et le patient n'a pas chuté et &lt;20s</t>
  </si>
  <si>
    <t>Définition de la chute et de la chute grave</t>
  </si>
  <si>
    <t>La chute est définie comme le fait de se retrouver involontairement sur le sol ou dans une position de niveau inférieur par rapport à sa position de départ. (source : HAS)
Une chute est considérée comme grave si elle a occasionné une plaie nécessitant des points de suture, un traumatisme crânien avec perte de connaissance, un maintien au sol de plus d’une heure, une fracture, un transfert, ou un décès. (SFDRMG/HAS, Prévention des chutes accidentelles chez la personne âgée. Recommandations, Novembre 2005 et avis d’experts)</t>
  </si>
  <si>
    <t>Définition de la contention physique</t>
  </si>
  <si>
    <r>
      <rPr>
        <sz val="10"/>
        <rFont val="Calibri"/>
        <family val="2"/>
      </rPr>
      <t>La contention physique, dite passive, se caractérise par l'utilisation de tous moyens, méthodes, matériels ou vêtements qui empêchent ou limitent les capacités de mobilisation volontaire de tout ou d'une partie du corps dans le seul but d'obtenir de la sécurité pour une personne âgée qui présente un comportement estimé dangereux ou mal adapté.
Il existe une grande diversité de moyens et de techniques de contention physique. Parmi les moyens utilisés, on peut citer les moyens spécifiques comme :
• les gilets et les sangles thoraciques, les ceintures ;
• les attaches de poignets et de chevilles ;
• les sièges gériatriques, les sièges avec un adaptable fixé ;
• les barrières de lit.
Parmi les moyens non spécifiques, il faut considérer tout matériel détourné de son usage, bien souvent un drap ou tout vêtement qui limite les mouvements volontaires du corps.</t>
    </r>
    <r>
      <rPr>
        <b/>
        <sz val="10"/>
        <rFont val="Calibri"/>
        <family val="2"/>
      </rPr>
      <t xml:space="preserve">
 (source : HAS)</t>
    </r>
  </si>
  <si>
    <t>Identification tracée, à l'admission, de facteurs de risque individuelsou de blessure</t>
  </si>
  <si>
    <t>Pour les autres, allez directement à la question 19</t>
  </si>
  <si>
    <t>L'évaluation clinique post-chute est tracée</t>
  </si>
  <si>
    <t>En cas de chute grave, celle-ci a fait l'objet d'une analyse approfondie en équipe pluridisciplinaire</t>
  </si>
  <si>
    <t>Le patient est identifié à risque de chute le jour de l'audit (calcul automatique)</t>
  </si>
  <si>
    <t>Oui / Non / Non applicable (si durée de séjour très courte)
 en absence de protocole répondre "non"</t>
  </si>
  <si>
    <t>Oui / Non / NA (si durée de séjour courte)</t>
  </si>
  <si>
    <r>
      <t>Etape 1 : Pour tous les patients/résidents, dépistage initial du risque de chute</t>
    </r>
    <r>
      <rPr>
        <b/>
        <sz val="12"/>
        <color indexed="10"/>
        <rFont val="Calibri"/>
        <family val="2"/>
      </rPr>
      <t xml:space="preserve"> </t>
    </r>
  </si>
  <si>
    <r>
      <t>Le patient/résident est identifié à risque de chute grave le jour de l'audit</t>
    </r>
    <r>
      <rPr>
        <sz val="10"/>
        <rFont val="Calibri"/>
        <family val="2"/>
      </rPr>
      <t xml:space="preserve"> (calcul automatique)</t>
    </r>
  </si>
  <si>
    <r>
      <t xml:space="preserve">Niveau de mise en œuvre du PUC </t>
    </r>
    <r>
      <rPr>
        <sz val="10"/>
        <rFont val="Calibri"/>
        <family val="2"/>
      </rPr>
      <t>(calcul automatique en pourcentage)</t>
    </r>
  </si>
  <si>
    <t>Oui / Non / Non évaluable (NA)</t>
  </si>
  <si>
    <t>Oui / Non / NA (pour les personnes grabataires)</t>
  </si>
  <si>
    <t>Pathologies aigues métaboliques (sodium, glucose)</t>
  </si>
  <si>
    <t>Sous Contention</t>
  </si>
  <si>
    <t>Sans contention</t>
  </si>
  <si>
    <t>Prise de psychotrope(s)</t>
  </si>
  <si>
    <t>Prise d’anticoagulants</t>
  </si>
  <si>
    <r>
      <t>En cas de contention physique</t>
    </r>
    <r>
      <rPr>
        <sz val="10"/>
        <rFont val="Calibri"/>
        <family val="2"/>
      </rPr>
      <t>,  la réévaluation pluridisciplinaire périodique de la prescription est tracée, selon le protocole en vigueur et l’état clinique du patient / résident</t>
    </r>
  </si>
  <si>
    <t xml:space="preserve">La mise en œuvre d'un programme d'exercice personnalisé : rééducation de la force musculaire, rééducation de l'équilibre et de la marche, marche régulière, gymnastique douce </t>
  </si>
  <si>
    <t>La mise en place de mesures pour minimiser les blessures liées aux chutes  (ex : matelas anti-chute, protecteurs de hanche, apprendre à se relever)</t>
  </si>
  <si>
    <t>Troubles locomoteurs et musculaires : 
- Diminution de la force musculaire aux membres inférieurs
- Préhension manuelle réduite, 
- Trouble de la marche (anomalie et vitesse), 
- Equilibre postural et/ou dynamique altéré</t>
  </si>
  <si>
    <r>
      <rPr>
        <i/>
        <sz val="10"/>
        <rFont val="Calibri"/>
        <family val="2"/>
      </rPr>
      <t>En cas de contention physique</t>
    </r>
    <r>
      <rPr>
        <sz val="10"/>
        <rFont val="Calibri"/>
        <family val="2"/>
      </rPr>
      <t>, la prescription  est tracée</t>
    </r>
  </si>
  <si>
    <t>Principes de l'audit de pratiques</t>
  </si>
  <si>
    <t xml:space="preserve">Audit de pratiques par dossiers </t>
  </si>
  <si>
    <t>Le recueil d'audit de pratiques</t>
  </si>
  <si>
    <t>Campagne "Pare à Chute" 2016 - 2017</t>
  </si>
  <si>
    <t>Jour / Mois / Année</t>
  </si>
  <si>
    <t>Service / Unité / Secteur / Autre</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</si>
</sst>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0"/>
      <name val="Calibri"/>
    </font>
    <font>
      <sz val="11"/>
      <name val="Calibri"/>
      <family val="2"/>
    </font>
    <font>
      <b/>
      <sz val="14"/>
      <color indexed="9"/>
      <name val="Calibri"/>
      <family val="2"/>
    </font>
    <font>
      <sz val="10"/>
      <color indexed="9"/>
      <name val="Calibri"/>
      <family val="2"/>
    </font>
    <font>
      <b/>
      <sz val="18"/>
      <color indexed="9"/>
      <name val="Calibri"/>
      <family val="2"/>
    </font>
    <font>
      <b/>
      <sz val="10"/>
      <name val="Calibri"/>
      <family val="2"/>
    </font>
    <font>
      <b/>
      <sz val="14"/>
      <color indexed="18"/>
      <name val="Calibri"/>
      <family val="2"/>
    </font>
    <font>
      <i/>
      <sz val="18"/>
      <color indexed="9"/>
      <name val="Calibri"/>
      <family val="2"/>
    </font>
    <font>
      <i/>
      <sz val="29"/>
      <color indexed="18"/>
      <name val="Calibri"/>
      <family val="2"/>
    </font>
    <font>
      <b/>
      <sz val="10"/>
      <color indexed="9"/>
      <name val="Calibri"/>
      <family val="2"/>
    </font>
    <font>
      <sz val="10"/>
      <name val="Calibri"/>
      <family val="2"/>
    </font>
    <font>
      <i/>
      <sz val="24"/>
      <color indexed="18"/>
      <name val="Calibri"/>
      <family val="2"/>
    </font>
    <font>
      <i/>
      <sz val="12"/>
      <color indexed="9"/>
      <name val="Calibri"/>
      <family val="2"/>
    </font>
    <font>
      <b/>
      <i/>
      <sz val="10"/>
      <name val="Calibri"/>
      <family val="2"/>
    </font>
    <font>
      <b/>
      <i/>
      <sz val="12"/>
      <name val="Calibri"/>
      <family val="2"/>
    </font>
    <font>
      <i/>
      <sz val="10"/>
      <name val="Calibri"/>
      <family val="2"/>
    </font>
    <font>
      <b/>
      <i/>
      <sz val="11"/>
      <name val="Calibri"/>
      <family val="2"/>
    </font>
    <font>
      <sz val="9"/>
      <name val="Calibri"/>
      <family val="2"/>
    </font>
    <font>
      <sz val="9"/>
      <color indexed="9"/>
      <name val="Calibri"/>
      <family val="2"/>
    </font>
    <font>
      <sz val="14"/>
      <color indexed="8"/>
      <name val="Calibri"/>
      <family val="2"/>
    </font>
    <font>
      <sz val="16"/>
      <color indexed="9"/>
      <name val="Calibri"/>
      <family val="2"/>
    </font>
    <font>
      <i/>
      <sz val="16"/>
      <color indexed="9"/>
      <name val="Calibri"/>
      <family val="2"/>
    </font>
    <font>
      <i/>
      <sz val="10"/>
      <color indexed="9"/>
      <name val="Calibri"/>
      <family val="2"/>
    </font>
    <font>
      <b/>
      <sz val="11"/>
      <name val="Calibri"/>
      <family val="2"/>
    </font>
    <font>
      <i/>
      <sz val="12"/>
      <name val="Calibri"/>
      <family val="2"/>
    </font>
    <font>
      <sz val="18"/>
      <color indexed="9"/>
      <name val="Calibri"/>
      <family val="2"/>
    </font>
    <font>
      <b/>
      <sz val="14"/>
      <name val="Calibri"/>
      <family val="2"/>
    </font>
    <font>
      <i/>
      <sz val="9"/>
      <name val="Calibri"/>
      <family val="2"/>
    </font>
    <font>
      <b/>
      <sz val="11"/>
      <color indexed="9"/>
      <name val="Calibri"/>
      <family val="2"/>
    </font>
    <font>
      <b/>
      <sz val="12"/>
      <name val="Calibri"/>
      <family val="2"/>
    </font>
    <font>
      <sz val="29"/>
      <name val="Calibri"/>
      <family val="2"/>
    </font>
    <font>
      <sz val="29"/>
      <color indexed="18"/>
      <name val="Calibri"/>
      <family val="2"/>
    </font>
    <font>
      <b/>
      <sz val="12"/>
      <color indexed="10"/>
      <name val="Calibri"/>
      <family val="2"/>
    </font>
    <font>
      <sz val="10"/>
      <name val="Calibri"/>
      <family val="2"/>
    </font>
    <font>
      <u/>
      <sz val="10"/>
      <color theme="10"/>
      <name val="Calibri"/>
      <family val="2"/>
    </font>
    <font>
      <i/>
      <sz val="12"/>
      <color theme="1"/>
      <name val="Calibri"/>
      <family val="2"/>
    </font>
    <font>
      <b/>
      <i/>
      <sz val="14"/>
      <color theme="1"/>
      <name val="Calibri"/>
      <family val="2"/>
    </font>
    <font>
      <i/>
      <sz val="16"/>
      <color theme="1"/>
      <name val="Calibri"/>
      <family val="2"/>
    </font>
    <font>
      <sz val="10"/>
      <color rgb="FFFF0000"/>
      <name val="Calibri"/>
      <family val="2"/>
    </font>
    <font>
      <sz val="10"/>
      <color theme="0"/>
      <name val="Calibri"/>
      <family val="2"/>
    </font>
    <font>
      <i/>
      <sz val="10"/>
      <color rgb="FFFF0000"/>
      <name val="Calibri"/>
      <family val="2"/>
    </font>
    <font>
      <b/>
      <sz val="14"/>
      <color theme="0"/>
      <name val="Calibri"/>
      <family val="2"/>
    </font>
    <font>
      <sz val="12"/>
      <color theme="0"/>
      <name val="Calibri"/>
      <family val="2"/>
    </font>
  </fonts>
  <fills count="16">
    <fill>
      <patternFill patternType="none"/>
    </fill>
    <fill>
      <patternFill patternType="gray125"/>
    </fill>
    <fill>
      <patternFill patternType="solid">
        <fgColor indexed="50"/>
        <bgColor indexed="64"/>
      </patternFill>
    </fill>
    <fill>
      <patternFill patternType="solid">
        <fgColor indexed="18"/>
        <bgColor indexed="64"/>
      </patternFill>
    </fill>
    <fill>
      <patternFill patternType="solid">
        <fgColor indexed="13"/>
        <bgColor indexed="64"/>
      </patternFill>
    </fill>
    <fill>
      <patternFill patternType="solid">
        <fgColor indexed="47"/>
        <bgColor indexed="64"/>
      </patternFill>
    </fill>
    <fill>
      <patternFill patternType="solid">
        <fgColor indexed="11"/>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6699"/>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68E38"/>
        <bgColor indexed="64"/>
      </patternFill>
    </fill>
  </fills>
  <borders count="39">
    <border>
      <left/>
      <right/>
      <top/>
      <bottom/>
      <diagonal/>
    </border>
    <border>
      <left/>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diagonal/>
    </border>
    <border>
      <left/>
      <right style="thin">
        <color indexed="22"/>
      </right>
      <top/>
      <bottom/>
      <diagonal/>
    </border>
    <border>
      <left/>
      <right style="thin">
        <color indexed="22"/>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22"/>
      </left>
      <right/>
      <top style="thin">
        <color indexed="22"/>
      </top>
      <bottom/>
      <diagonal/>
    </border>
    <border>
      <left style="thin">
        <color indexed="22"/>
      </left>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style="thin">
        <color indexed="64"/>
      </left>
      <right style="thin">
        <color indexed="22"/>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theme="0" tint="-0.249977111117893"/>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indexed="22"/>
      </left>
      <right style="thin">
        <color theme="0" tint="-0.249977111117893"/>
      </right>
      <top style="thin">
        <color indexed="22"/>
      </top>
      <bottom style="thin">
        <color indexed="22"/>
      </bottom>
      <diagonal/>
    </border>
    <border>
      <left/>
      <right style="thin">
        <color theme="0" tint="-0.249977111117893"/>
      </right>
      <top/>
      <bottom/>
      <diagonal/>
    </border>
    <border>
      <left style="thin">
        <color indexed="22"/>
      </left>
      <right style="thin">
        <color theme="0" tint="-0.249977111117893"/>
      </right>
      <top style="thin">
        <color theme="0" tint="-0.249977111117893"/>
      </top>
      <bottom style="thin">
        <color indexed="22"/>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style="thin">
        <color indexed="22"/>
      </bottom>
      <diagonal/>
    </border>
    <border>
      <left/>
      <right style="thin">
        <color theme="0" tint="-0.249977111117893"/>
      </right>
      <top style="thin">
        <color indexed="22"/>
      </top>
      <bottom style="thin">
        <color indexed="22"/>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34" fillId="0" borderId="0" applyNumberFormat="0" applyFill="0" applyBorder="0" applyAlignment="0" applyProtection="0">
      <alignment vertical="top"/>
      <protection locked="0"/>
    </xf>
    <xf numFmtId="9" fontId="33" fillId="0" borderId="0" applyFont="0" applyFill="0" applyBorder="0" applyAlignment="0" applyProtection="0"/>
  </cellStyleXfs>
  <cellXfs count="250">
    <xf numFmtId="0" fontId="0" fillId="0" borderId="0" xfId="0"/>
    <xf numFmtId="0" fontId="0" fillId="0" borderId="0" xfId="0" applyAlignment="1">
      <alignment vertical="center"/>
    </xf>
    <xf numFmtId="0" fontId="0" fillId="0" borderId="0" xfId="0" applyAlignment="1">
      <alignment horizontal="center" vertical="center"/>
    </xf>
    <xf numFmtId="49" fontId="0" fillId="0" borderId="0" xfId="0" applyNumberFormat="1" applyAlignment="1">
      <alignment vertical="center" wrapText="1"/>
    </xf>
    <xf numFmtId="49" fontId="2" fillId="2" borderId="0" xfId="0" applyNumberFormat="1" applyFont="1" applyFill="1" applyAlignment="1">
      <alignment vertical="center" wrapText="1"/>
    </xf>
    <xf numFmtId="49" fontId="0" fillId="0" borderId="0" xfId="0" applyNumberFormat="1" applyAlignment="1">
      <alignment vertical="center"/>
    </xf>
    <xf numFmtId="49" fontId="4" fillId="3" borderId="1" xfId="0" applyNumberFormat="1" applyFont="1" applyFill="1" applyBorder="1" applyAlignment="1">
      <alignment vertical="center" wrapText="1"/>
    </xf>
    <xf numFmtId="49" fontId="4" fillId="3" borderId="1" xfId="0" applyNumberFormat="1" applyFont="1" applyFill="1" applyBorder="1" applyAlignment="1">
      <alignment vertical="center"/>
    </xf>
    <xf numFmtId="49" fontId="2" fillId="2" borderId="1" xfId="0" applyNumberFormat="1" applyFont="1" applyFill="1" applyBorder="1" applyAlignment="1">
      <alignment vertical="center"/>
    </xf>
    <xf numFmtId="0" fontId="3" fillId="2" borderId="0" xfId="0" applyFont="1" applyFill="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7" fillId="3" borderId="1" xfId="0" applyFont="1" applyFill="1" applyBorder="1" applyAlignment="1">
      <alignment horizontal="right" vertical="center"/>
    </xf>
    <xf numFmtId="0" fontId="0" fillId="0" borderId="0" xfId="0" applyNumberFormat="1" applyAlignment="1" applyProtection="1">
      <alignment vertical="center"/>
    </xf>
    <xf numFmtId="0" fontId="0" fillId="0" borderId="0" xfId="0" applyNumberFormat="1" applyAlignment="1" applyProtection="1">
      <alignment vertical="center" wrapText="1"/>
    </xf>
    <xf numFmtId="0" fontId="8" fillId="0" borderId="0" xfId="0" applyNumberFormat="1" applyFont="1" applyAlignment="1" applyProtection="1">
      <alignment horizontal="right" vertical="center"/>
    </xf>
    <xf numFmtId="0" fontId="6" fillId="0" borderId="0" xfId="0" applyNumberFormat="1" applyFont="1" applyAlignment="1" applyProtection="1">
      <alignment vertical="center"/>
    </xf>
    <xf numFmtId="0" fontId="6" fillId="0" borderId="0" xfId="0" applyNumberFormat="1" applyFont="1" applyAlignment="1" applyProtection="1">
      <alignment vertical="center" wrapText="1"/>
    </xf>
    <xf numFmtId="0" fontId="6" fillId="0" borderId="0" xfId="0" applyNumberFormat="1" applyFont="1" applyAlignment="1" applyProtection="1">
      <alignment horizontal="center" vertical="center"/>
    </xf>
    <xf numFmtId="0" fontId="4" fillId="3" borderId="1" xfId="0" applyNumberFormat="1" applyFont="1" applyFill="1" applyBorder="1" applyAlignment="1" applyProtection="1">
      <alignment vertical="center"/>
    </xf>
    <xf numFmtId="0" fontId="4" fillId="3" borderId="1" xfId="0" applyNumberFormat="1" applyFont="1" applyFill="1" applyBorder="1" applyAlignment="1" applyProtection="1">
      <alignment vertical="center" wrapText="1"/>
    </xf>
    <xf numFmtId="0" fontId="0" fillId="0" borderId="0" xfId="0" applyNumberFormat="1" applyAlignment="1" applyProtection="1">
      <alignment horizontal="center" vertical="center"/>
    </xf>
    <xf numFmtId="0" fontId="2" fillId="2" borderId="1" xfId="0" applyNumberFormat="1" applyFont="1" applyFill="1" applyBorder="1" applyAlignment="1" applyProtection="1">
      <alignment vertical="center"/>
    </xf>
    <xf numFmtId="0" fontId="2" fillId="2" borderId="0" xfId="0" applyNumberFormat="1" applyFont="1" applyFill="1" applyAlignment="1" applyProtection="1">
      <alignment vertical="center" wrapText="1"/>
    </xf>
    <xf numFmtId="0" fontId="3" fillId="2" borderId="0" xfId="0" applyNumberFormat="1" applyFont="1" applyFill="1" applyAlignment="1" applyProtection="1">
      <alignment horizontal="center" vertical="center"/>
    </xf>
    <xf numFmtId="0" fontId="0" fillId="4" borderId="2" xfId="0" applyNumberFormat="1" applyFill="1" applyBorder="1" applyAlignment="1" applyProtection="1">
      <alignment horizontal="center" vertical="center" wrapText="1"/>
      <protection locked="0"/>
    </xf>
    <xf numFmtId="0" fontId="7" fillId="3" borderId="1" xfId="0" applyNumberFormat="1" applyFont="1" applyFill="1" applyBorder="1" applyAlignment="1" applyProtection="1">
      <alignment horizontal="center" vertical="center"/>
    </xf>
    <xf numFmtId="0" fontId="10" fillId="4" borderId="2" xfId="0" applyNumberFormat="1" applyFont="1" applyFill="1" applyBorder="1" applyAlignment="1" applyProtection="1">
      <alignment horizontal="center" vertical="center" wrapText="1"/>
      <protection locked="0"/>
    </xf>
    <xf numFmtId="0" fontId="10" fillId="5" borderId="2" xfId="0" applyNumberFormat="1" applyFont="1" applyFill="1" applyBorder="1" applyAlignment="1" applyProtection="1">
      <alignment horizontal="center" vertical="center"/>
    </xf>
    <xf numFmtId="0" fontId="12" fillId="3" borderId="1"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0" fillId="0" borderId="0" xfId="0" applyNumberFormat="1" applyFill="1" applyAlignment="1" applyProtection="1">
      <alignment vertical="center"/>
    </xf>
    <xf numFmtId="0" fontId="5" fillId="0" borderId="4" xfId="0" applyNumberFormat="1" applyFont="1" applyFill="1" applyBorder="1" applyAlignment="1" applyProtection="1">
      <alignment vertical="center" wrapText="1"/>
    </xf>
    <xf numFmtId="0" fontId="0" fillId="7" borderId="0" xfId="0" applyNumberFormat="1" applyFill="1" applyAlignment="1" applyProtection="1">
      <alignment vertical="center"/>
    </xf>
    <xf numFmtId="14" fontId="10" fillId="4" borderId="2" xfId="0" applyNumberFormat="1" applyFont="1" applyFill="1" applyBorder="1" applyAlignment="1" applyProtection="1">
      <alignment horizontal="center" vertical="center" wrapText="1"/>
      <protection locked="0"/>
    </xf>
    <xf numFmtId="0" fontId="0" fillId="8" borderId="2" xfId="0" applyNumberFormat="1" applyFill="1" applyBorder="1" applyAlignment="1" applyProtection="1">
      <alignment horizontal="center" vertical="center" wrapText="1"/>
      <protection locked="0"/>
    </xf>
    <xf numFmtId="0" fontId="3" fillId="7" borderId="0" xfId="0" applyNumberFormat="1" applyFont="1" applyFill="1" applyAlignment="1" applyProtection="1">
      <alignment horizontal="center" vertical="center"/>
    </xf>
    <xf numFmtId="0" fontId="5" fillId="8" borderId="5" xfId="0" applyNumberFormat="1" applyFont="1" applyFill="1" applyBorder="1" applyAlignment="1" applyProtection="1">
      <alignment vertical="center" wrapText="1"/>
    </xf>
    <xf numFmtId="0" fontId="13" fillId="6" borderId="3" xfId="0" applyNumberFormat="1" applyFont="1" applyFill="1" applyBorder="1" applyAlignment="1" applyProtection="1">
      <alignment vertical="center" wrapText="1"/>
    </xf>
    <xf numFmtId="0" fontId="15" fillId="0" borderId="4" xfId="0" applyNumberFormat="1" applyFont="1" applyFill="1" applyBorder="1" applyAlignment="1" applyProtection="1">
      <alignment vertical="center" wrapText="1"/>
    </xf>
    <xf numFmtId="0" fontId="5" fillId="8" borderId="4" xfId="0" applyNumberFormat="1" applyFont="1" applyFill="1" applyBorder="1" applyAlignment="1" applyProtection="1">
      <alignment vertical="center" wrapText="1"/>
    </xf>
    <xf numFmtId="0" fontId="0" fillId="8" borderId="0" xfId="0" applyNumberFormat="1" applyFill="1" applyAlignment="1" applyProtection="1">
      <alignment vertical="center"/>
    </xf>
    <xf numFmtId="0" fontId="5" fillId="0" borderId="0" xfId="0" applyNumberFormat="1" applyFont="1" applyAlignment="1" applyProtection="1">
      <alignment vertical="center" wrapText="1"/>
    </xf>
    <xf numFmtId="0" fontId="5" fillId="0" borderId="4" xfId="0" applyNumberFormat="1" applyFont="1" applyBorder="1" applyAlignment="1" applyProtection="1">
      <alignment vertical="center" wrapText="1"/>
    </xf>
    <xf numFmtId="0" fontId="0" fillId="8" borderId="0" xfId="0" applyNumberFormat="1" applyFill="1" applyAlignment="1" applyProtection="1">
      <alignment horizontal="center" vertical="center"/>
    </xf>
    <xf numFmtId="2" fontId="0" fillId="4" borderId="2" xfId="0" applyNumberFormat="1" applyFill="1" applyBorder="1" applyAlignment="1" applyProtection="1">
      <alignment horizontal="center" vertical="center" wrapText="1"/>
      <protection locked="0"/>
    </xf>
    <xf numFmtId="0" fontId="15" fillId="0" borderId="0" xfId="0" applyNumberFormat="1" applyFont="1" applyFill="1" applyBorder="1" applyAlignment="1" applyProtection="1">
      <alignment vertical="center" wrapText="1"/>
    </xf>
    <xf numFmtId="49" fontId="34" fillId="4" borderId="2" xfId="1" applyNumberFormat="1" applyFill="1" applyBorder="1" applyAlignment="1" applyProtection="1">
      <alignment horizontal="center" vertical="center" wrapText="1"/>
    </xf>
    <xf numFmtId="0" fontId="5" fillId="0" borderId="0" xfId="0" applyNumberFormat="1" applyFont="1" applyFill="1" applyBorder="1" applyAlignment="1" applyProtection="1">
      <alignment vertical="center" wrapText="1"/>
    </xf>
    <xf numFmtId="0" fontId="17" fillId="0" borderId="0" xfId="0" applyNumberFormat="1" applyFont="1" applyAlignment="1" applyProtection="1">
      <alignment vertical="center"/>
    </xf>
    <xf numFmtId="0" fontId="4" fillId="3"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horizontal="center" vertical="center" wrapText="1"/>
    </xf>
    <xf numFmtId="0" fontId="0" fillId="0" borderId="0" xfId="0" applyNumberFormat="1" applyFill="1" applyBorder="1" applyAlignment="1" applyProtection="1">
      <alignment horizontal="center" vertical="center"/>
    </xf>
    <xf numFmtId="0" fontId="6" fillId="0" borderId="0" xfId="0" applyNumberFormat="1" applyFont="1" applyFill="1" applyAlignment="1" applyProtection="1">
      <alignment vertical="center"/>
    </xf>
    <xf numFmtId="0" fontId="15" fillId="0" borderId="3" xfId="0" applyNumberFormat="1" applyFont="1" applyFill="1" applyBorder="1" applyAlignment="1" applyProtection="1">
      <alignment vertical="center" wrapText="1"/>
    </xf>
    <xf numFmtId="0" fontId="0" fillId="0" borderId="0" xfId="0" applyNumberFormat="1" applyFill="1" applyAlignment="1" applyProtection="1">
      <alignment vertical="center" wrapText="1"/>
    </xf>
    <xf numFmtId="0" fontId="2" fillId="0" borderId="0" xfId="0" applyNumberFormat="1" applyFont="1" applyFill="1" applyAlignment="1" applyProtection="1">
      <alignment vertical="center" wrapText="1"/>
    </xf>
    <xf numFmtId="0" fontId="0" fillId="0" borderId="0" xfId="0" applyNumberFormat="1" applyFill="1" applyBorder="1" applyAlignment="1" applyProtection="1">
      <alignment vertical="center"/>
    </xf>
    <xf numFmtId="0" fontId="0" fillId="0" borderId="25" xfId="0" applyNumberFormat="1" applyBorder="1" applyAlignment="1" applyProtection="1">
      <alignment vertical="center"/>
    </xf>
    <xf numFmtId="0" fontId="0" fillId="0" borderId="26" xfId="0" applyNumberFormat="1" applyBorder="1" applyAlignment="1" applyProtection="1">
      <alignment vertical="center"/>
    </xf>
    <xf numFmtId="0" fontId="2" fillId="9" borderId="0" xfId="0" applyNumberFormat="1" applyFont="1" applyFill="1" applyBorder="1" applyAlignment="1" applyProtection="1">
      <alignment vertical="center"/>
    </xf>
    <xf numFmtId="0" fontId="3" fillId="9" borderId="0" xfId="0" applyNumberFormat="1" applyFont="1" applyFill="1" applyAlignment="1" applyProtection="1">
      <alignment horizontal="center" vertical="center"/>
    </xf>
    <xf numFmtId="0" fontId="3" fillId="8" borderId="0" xfId="0" applyNumberFormat="1" applyFont="1" applyFill="1" applyAlignment="1" applyProtection="1">
      <alignment horizontal="center" vertical="center"/>
    </xf>
    <xf numFmtId="0" fontId="35" fillId="9" borderId="0" xfId="0" applyNumberFormat="1" applyFont="1" applyFill="1" applyAlignment="1" applyProtection="1">
      <alignment vertical="top" wrapText="1"/>
    </xf>
    <xf numFmtId="0" fontId="2" fillId="0" borderId="0" xfId="0" applyNumberFormat="1" applyFont="1" applyFill="1" applyBorder="1" applyAlignment="1" applyProtection="1">
      <alignment vertical="center"/>
    </xf>
    <xf numFmtId="0" fontId="3" fillId="0" borderId="0" xfId="0" applyNumberFormat="1" applyFont="1" applyFill="1" applyAlignment="1" applyProtection="1">
      <alignment horizontal="center" vertical="center"/>
    </xf>
    <xf numFmtId="0" fontId="35" fillId="0" borderId="0" xfId="0" applyNumberFormat="1" applyFont="1" applyFill="1" applyAlignment="1" applyProtection="1">
      <alignment vertical="top" wrapText="1"/>
    </xf>
    <xf numFmtId="0" fontId="2" fillId="8" borderId="0" xfId="0" applyNumberFormat="1" applyFont="1" applyFill="1" applyBorder="1" applyAlignment="1" applyProtection="1">
      <alignment vertical="center"/>
    </xf>
    <xf numFmtId="0" fontId="35" fillId="8" borderId="0" xfId="0" applyNumberFormat="1" applyFont="1" applyFill="1" applyAlignment="1" applyProtection="1">
      <alignment vertical="top" wrapText="1"/>
    </xf>
    <xf numFmtId="0" fontId="36" fillId="8" borderId="0" xfId="0" applyNumberFormat="1" applyFont="1" applyFill="1" applyBorder="1" applyAlignment="1" applyProtection="1">
      <alignment horizontal="left" vertical="top"/>
    </xf>
    <xf numFmtId="0" fontId="7" fillId="3" borderId="0" xfId="0" applyNumberFormat="1" applyFont="1" applyFill="1" applyBorder="1" applyAlignment="1" applyProtection="1">
      <alignment horizontal="center" vertical="center"/>
    </xf>
    <xf numFmtId="0" fontId="20" fillId="10" borderId="0" xfId="0" applyNumberFormat="1" applyFont="1" applyFill="1" applyBorder="1" applyAlignment="1" applyProtection="1">
      <alignment horizontal="left" vertical="top"/>
    </xf>
    <xf numFmtId="0" fontId="21" fillId="10" borderId="0" xfId="0" applyNumberFormat="1" applyFont="1" applyFill="1" applyBorder="1" applyAlignment="1" applyProtection="1">
      <alignment horizontal="left" vertical="top" wrapText="1"/>
    </xf>
    <xf numFmtId="0" fontId="22" fillId="2" borderId="0" xfId="0" applyNumberFormat="1" applyFont="1" applyFill="1" applyAlignment="1" applyProtection="1">
      <alignment horizontal="center" vertical="center"/>
    </xf>
    <xf numFmtId="0" fontId="0" fillId="0" borderId="0" xfId="0" applyAlignment="1">
      <alignment vertical="center" wrapText="1"/>
    </xf>
    <xf numFmtId="49" fontId="0" fillId="0" borderId="0" xfId="0" applyNumberFormat="1" applyFill="1" applyAlignment="1">
      <alignment vertical="center"/>
    </xf>
    <xf numFmtId="0" fontId="0" fillId="0" borderId="0" xfId="0" applyFill="1" applyAlignment="1">
      <alignment vertical="center"/>
    </xf>
    <xf numFmtId="0" fontId="10" fillId="0" borderId="0" xfId="0" applyFont="1" applyAlignment="1">
      <alignment horizontal="center" vertical="center"/>
    </xf>
    <xf numFmtId="0" fontId="37" fillId="10" borderId="0" xfId="0" applyNumberFormat="1" applyFont="1" applyFill="1" applyBorder="1" applyAlignment="1" applyProtection="1">
      <alignment horizontal="left" vertical="top" wrapText="1"/>
    </xf>
    <xf numFmtId="0" fontId="38" fillId="0" borderId="0" xfId="0" applyNumberFormat="1" applyFont="1" applyAlignment="1" applyProtection="1">
      <alignment vertical="center"/>
    </xf>
    <xf numFmtId="0" fontId="38" fillId="4" borderId="2" xfId="0" applyNumberFormat="1" applyFont="1" applyFill="1" applyBorder="1" applyAlignment="1" applyProtection="1">
      <alignment horizontal="center" vertical="center" wrapText="1"/>
      <protection locked="0"/>
    </xf>
    <xf numFmtId="0" fontId="10" fillId="0" borderId="0" xfId="0" applyNumberFormat="1" applyFont="1" applyAlignment="1" applyProtection="1">
      <alignment vertical="center"/>
    </xf>
    <xf numFmtId="0" fontId="10" fillId="0" borderId="25" xfId="0" applyNumberFormat="1" applyFont="1" applyBorder="1" applyAlignment="1" applyProtection="1">
      <alignment vertical="center"/>
    </xf>
    <xf numFmtId="0" fontId="10" fillId="0" borderId="27" xfId="0" applyNumberFormat="1" applyFont="1" applyBorder="1" applyAlignment="1" applyProtection="1">
      <alignment vertical="center"/>
    </xf>
    <xf numFmtId="2" fontId="10" fillId="4" borderId="2" xfId="0" applyNumberFormat="1" applyFont="1" applyFill="1" applyBorder="1" applyAlignment="1" applyProtection="1">
      <alignment horizontal="center" vertical="center" wrapText="1"/>
      <protection locked="0"/>
    </xf>
    <xf numFmtId="0" fontId="24" fillId="9" borderId="0" xfId="0" applyNumberFormat="1" applyFont="1" applyFill="1" applyAlignment="1" applyProtection="1">
      <alignment vertical="top" wrapText="1"/>
    </xf>
    <xf numFmtId="0" fontId="26" fillId="0" borderId="0" xfId="0" applyNumberFormat="1" applyFont="1" applyAlignment="1" applyProtection="1">
      <alignment horizontal="center" vertical="center"/>
    </xf>
    <xf numFmtId="0" fontId="10" fillId="2" borderId="0" xfId="0" applyNumberFormat="1" applyFont="1" applyFill="1" applyAlignment="1" applyProtection="1">
      <alignment horizontal="center" vertical="center"/>
    </xf>
    <xf numFmtId="0" fontId="10" fillId="0" borderId="0" xfId="0" applyNumberFormat="1" applyFont="1" applyAlignment="1" applyProtection="1">
      <alignment horizontal="center" vertical="center"/>
    </xf>
    <xf numFmtId="49" fontId="2" fillId="0" borderId="0" xfId="0" applyNumberFormat="1" applyFont="1" applyFill="1" applyBorder="1" applyAlignment="1">
      <alignment vertical="center"/>
    </xf>
    <xf numFmtId="0" fontId="0" fillId="8" borderId="0" xfId="0" applyNumberFormat="1" applyFill="1" applyAlignment="1" applyProtection="1">
      <alignment horizontal="left" vertical="center"/>
    </xf>
    <xf numFmtId="0" fontId="0" fillId="0" borderId="0" xfId="0" applyNumberFormat="1" applyFill="1" applyBorder="1" applyAlignment="1" applyProtection="1">
      <alignment vertical="center" wrapText="1"/>
    </xf>
    <xf numFmtId="0" fontId="10" fillId="0" borderId="0" xfId="0" applyNumberFormat="1" applyFont="1" applyBorder="1" applyAlignment="1" applyProtection="1">
      <alignment horizontal="center" vertical="center"/>
    </xf>
    <xf numFmtId="0" fontId="10" fillId="4" borderId="28" xfId="0" applyNumberFormat="1" applyFont="1" applyFill="1" applyBorder="1" applyAlignment="1" applyProtection="1">
      <alignment horizontal="center" vertical="center" wrapText="1"/>
      <protection locked="0"/>
    </xf>
    <xf numFmtId="0" fontId="3" fillId="2" borderId="29"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vertical="center" wrapText="1"/>
    </xf>
    <xf numFmtId="0" fontId="0" fillId="0" borderId="0" xfId="0" applyNumberFormat="1" applyBorder="1" applyAlignment="1" applyProtection="1">
      <alignment vertical="center" wrapText="1"/>
    </xf>
    <xf numFmtId="0" fontId="0" fillId="0" borderId="0" xfId="0" applyNumberFormat="1" applyBorder="1" applyAlignment="1" applyProtection="1">
      <alignment vertical="center"/>
    </xf>
    <xf numFmtId="0" fontId="5" fillId="0" borderId="7" xfId="0" applyNumberFormat="1" applyFont="1" applyFill="1" applyBorder="1" applyAlignment="1" applyProtection="1">
      <alignment vertical="center" wrapText="1"/>
    </xf>
    <xf numFmtId="0" fontId="5" fillId="0" borderId="6" xfId="0" applyNumberFormat="1" applyFont="1" applyFill="1" applyBorder="1" applyAlignment="1" applyProtection="1">
      <alignment vertical="center" wrapText="1"/>
    </xf>
    <xf numFmtId="0" fontId="0" fillId="9" borderId="8" xfId="0" applyNumberFormat="1" applyFill="1" applyBorder="1" applyAlignment="1" applyProtection="1">
      <alignment horizontal="center" vertical="center"/>
    </xf>
    <xf numFmtId="0" fontId="39" fillId="0" borderId="0" xfId="0" applyNumberFormat="1" applyFont="1" applyAlignment="1" applyProtection="1">
      <alignment vertical="center"/>
    </xf>
    <xf numFmtId="0" fontId="10" fillId="8" borderId="0" xfId="0" applyNumberFormat="1" applyFont="1" applyFill="1" applyBorder="1" applyAlignment="1" applyProtection="1">
      <alignment vertical="center" wrapText="1"/>
      <protection locked="0"/>
    </xf>
    <xf numFmtId="0" fontId="0" fillId="11" borderId="8" xfId="0" applyNumberForma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10" fontId="0" fillId="0" borderId="0" xfId="0" applyNumberFormat="1" applyAlignment="1" applyProtection="1">
      <alignment vertical="center"/>
    </xf>
    <xf numFmtId="9" fontId="0" fillId="11" borderId="8" xfId="0" applyNumberFormat="1" applyFill="1" applyBorder="1" applyAlignment="1" applyProtection="1">
      <alignment horizontal="center" vertical="center"/>
    </xf>
    <xf numFmtId="9" fontId="0" fillId="9" borderId="8" xfId="0" applyNumberFormat="1" applyFill="1" applyBorder="1" applyAlignment="1" applyProtection="1">
      <alignment horizontal="center" vertical="center"/>
    </xf>
    <xf numFmtId="0" fontId="4" fillId="3" borderId="0" xfId="0" applyNumberFormat="1" applyFont="1" applyFill="1" applyBorder="1" applyAlignment="1" applyProtection="1">
      <alignment vertical="center" wrapText="1"/>
    </xf>
    <xf numFmtId="0" fontId="17"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wrapText="1"/>
    </xf>
    <xf numFmtId="0" fontId="0" fillId="0" borderId="0" xfId="0" applyNumberFormat="1" applyBorder="1" applyAlignment="1" applyProtection="1">
      <alignment horizontal="center" vertical="center"/>
    </xf>
    <xf numFmtId="0" fontId="10" fillId="11" borderId="8" xfId="0" applyNumberFormat="1" applyFont="1" applyFill="1" applyBorder="1" applyAlignment="1" applyProtection="1">
      <alignment horizontal="center" vertical="center"/>
    </xf>
    <xf numFmtId="0" fontId="0" fillId="9" borderId="30" xfId="0" applyNumberFormat="1" applyFill="1" applyBorder="1" applyAlignment="1" applyProtection="1">
      <alignment horizontal="center" vertical="center"/>
    </xf>
    <xf numFmtId="0" fontId="10" fillId="4" borderId="3" xfId="0" applyNumberFormat="1" applyFont="1" applyFill="1" applyBorder="1" applyAlignment="1" applyProtection="1">
      <alignment horizontal="center" vertical="center" wrapText="1"/>
      <protection locked="0"/>
    </xf>
    <xf numFmtId="9" fontId="0" fillId="0" borderId="0" xfId="0" applyNumberFormat="1" applyFill="1" applyBorder="1" applyAlignment="1" applyProtection="1">
      <alignment horizontal="center" vertical="center"/>
    </xf>
    <xf numFmtId="0" fontId="40" fillId="0" borderId="3" xfId="0" applyNumberFormat="1" applyFont="1" applyFill="1" applyBorder="1" applyAlignment="1" applyProtection="1">
      <alignment vertical="center" wrapText="1"/>
    </xf>
    <xf numFmtId="0" fontId="15" fillId="0" borderId="3" xfId="0" quotePrefix="1" applyNumberFormat="1" applyFont="1" applyFill="1" applyBorder="1" applyAlignment="1" applyProtection="1">
      <alignment vertical="center" wrapText="1"/>
    </xf>
    <xf numFmtId="0" fontId="0" fillId="0" borderId="8" xfId="0" applyNumberFormat="1" applyFill="1" applyBorder="1" applyAlignment="1" applyProtection="1">
      <alignment horizontal="center" vertical="center"/>
    </xf>
    <xf numFmtId="9" fontId="0" fillId="0" borderId="8" xfId="0" applyNumberForma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xf numFmtId="0" fontId="0" fillId="0" borderId="25" xfId="0" applyNumberFormat="1" applyFill="1" applyBorder="1" applyAlignment="1" applyProtection="1">
      <alignment horizontal="center" vertical="center"/>
    </xf>
    <xf numFmtId="0" fontId="0" fillId="0" borderId="31" xfId="0" applyNumberFormat="1" applyFill="1" applyBorder="1" applyAlignment="1" applyProtection="1">
      <alignment horizontal="center" vertical="center"/>
    </xf>
    <xf numFmtId="49" fontId="5" fillId="4" borderId="4" xfId="0" applyNumberFormat="1" applyFont="1" applyFill="1" applyBorder="1" applyAlignment="1" applyProtection="1">
      <alignment horizontal="left" vertical="center" wrapText="1"/>
    </xf>
    <xf numFmtId="49" fontId="15" fillId="0" borderId="9" xfId="0" quotePrefix="1" applyNumberFormat="1" applyFont="1" applyBorder="1" applyAlignment="1">
      <alignment vertical="center" wrapText="1"/>
    </xf>
    <xf numFmtId="0" fontId="10" fillId="4" borderId="0" xfId="0" applyNumberFormat="1" applyFont="1" applyFill="1" applyBorder="1" applyAlignment="1" applyProtection="1">
      <alignment horizontal="center" vertical="center" wrapText="1"/>
      <protection locked="0"/>
    </xf>
    <xf numFmtId="0" fontId="15" fillId="0" borderId="0" xfId="0" applyNumberFormat="1" applyFont="1" applyFill="1" applyBorder="1" applyAlignment="1" applyProtection="1">
      <alignment horizontal="center" vertical="center" textRotation="90" wrapText="1"/>
    </xf>
    <xf numFmtId="0" fontId="15" fillId="0" borderId="0" xfId="0" quotePrefix="1" applyNumberFormat="1" applyFont="1" applyAlignment="1" applyProtection="1">
      <alignment vertical="center" wrapText="1"/>
    </xf>
    <xf numFmtId="0" fontId="10" fillId="0" borderId="0" xfId="0" applyNumberFormat="1" applyFont="1" applyFill="1" applyBorder="1" applyAlignment="1" applyProtection="1">
      <alignment horizontal="center" vertical="center"/>
    </xf>
    <xf numFmtId="0" fontId="39" fillId="0" borderId="0" xfId="0" applyNumberFormat="1" applyFont="1" applyFill="1" applyAlignment="1" applyProtection="1">
      <alignment vertical="center"/>
    </xf>
    <xf numFmtId="49" fontId="15" fillId="0" borderId="3" xfId="0" applyNumberFormat="1" applyFont="1" applyFill="1" applyBorder="1" applyAlignment="1" applyProtection="1">
      <alignment vertical="center" wrapText="1"/>
    </xf>
    <xf numFmtId="0" fontId="10" fillId="0" borderId="0" xfId="0" applyFont="1"/>
    <xf numFmtId="0" fontId="6" fillId="0" borderId="0" xfId="0" applyNumberFormat="1" applyFont="1" applyFill="1" applyAlignment="1" applyProtection="1">
      <alignment horizontal="center" vertical="center"/>
    </xf>
    <xf numFmtId="9" fontId="0" fillId="0" borderId="10" xfId="0" applyNumberFormat="1" applyBorder="1"/>
    <xf numFmtId="0" fontId="5" fillId="0" borderId="4" xfId="0" quotePrefix="1" applyNumberFormat="1" applyFont="1" applyFill="1" applyBorder="1" applyAlignment="1" applyProtection="1">
      <alignment vertical="center" wrapText="1"/>
    </xf>
    <xf numFmtId="10" fontId="0" fillId="0" borderId="0" xfId="0" applyNumberFormat="1" applyFill="1" applyAlignment="1" applyProtection="1">
      <alignment vertical="center"/>
    </xf>
    <xf numFmtId="0" fontId="0" fillId="11" borderId="11" xfId="0" applyNumberFormat="1" applyFill="1" applyBorder="1" applyAlignment="1" applyProtection="1">
      <alignment horizontal="center" vertical="center"/>
    </xf>
    <xf numFmtId="0" fontId="0" fillId="9" borderId="11" xfId="0" applyNumberFormat="1" applyFill="1" applyBorder="1" applyAlignment="1" applyProtection="1">
      <alignment horizontal="center" vertical="center"/>
    </xf>
    <xf numFmtId="9" fontId="0" fillId="9" borderId="11" xfId="0" applyNumberFormat="1" applyFill="1" applyBorder="1" applyAlignment="1" applyProtection="1">
      <alignment horizontal="center" vertical="center"/>
    </xf>
    <xf numFmtId="0" fontId="41" fillId="2" borderId="0" xfId="0" applyNumberFormat="1" applyFont="1" applyFill="1" applyAlignment="1" applyProtection="1">
      <alignment vertical="center" wrapText="1"/>
    </xf>
    <xf numFmtId="0" fontId="0" fillId="0" borderId="10" xfId="0" applyBorder="1"/>
    <xf numFmtId="0" fontId="10" fillId="0" borderId="27" xfId="0" applyNumberFormat="1" applyFont="1" applyFill="1" applyBorder="1" applyAlignment="1" applyProtection="1">
      <alignment horizontal="center" vertical="center"/>
    </xf>
    <xf numFmtId="0" fontId="10" fillId="0" borderId="0" xfId="0" applyNumberFormat="1" applyFont="1" applyFill="1" applyAlignment="1" applyProtection="1">
      <alignment vertical="center"/>
    </xf>
    <xf numFmtId="49" fontId="10" fillId="0" borderId="0" xfId="0" applyNumberFormat="1" applyFont="1" applyAlignment="1">
      <alignment vertical="center" wrapText="1"/>
    </xf>
    <xf numFmtId="0" fontId="5" fillId="0" borderId="3" xfId="0" applyNumberFormat="1" applyFont="1" applyFill="1" applyBorder="1" applyAlignment="1">
      <alignment horizontal="left" vertical="center" wrapText="1"/>
    </xf>
    <xf numFmtId="0" fontId="10" fillId="0" borderId="3" xfId="0" quotePrefix="1" applyNumberFormat="1" applyFont="1" applyFill="1" applyBorder="1" applyAlignment="1">
      <alignment horizontal="left" vertical="center" wrapText="1"/>
    </xf>
    <xf numFmtId="0" fontId="0" fillId="0" borderId="12" xfId="0" applyBorder="1"/>
    <xf numFmtId="0" fontId="0" fillId="0" borderId="13" xfId="0" applyBorder="1"/>
    <xf numFmtId="0" fontId="10" fillId="0" borderId="14" xfId="0" applyFont="1" applyBorder="1"/>
    <xf numFmtId="9" fontId="0" fillId="0" borderId="15" xfId="0" applyNumberFormat="1" applyBorder="1"/>
    <xf numFmtId="0" fontId="0" fillId="0" borderId="16" xfId="0" applyBorder="1"/>
    <xf numFmtId="9" fontId="0" fillId="0" borderId="16" xfId="0" applyNumberFormat="1" applyBorder="1"/>
    <xf numFmtId="9" fontId="0" fillId="0" borderId="17" xfId="0" applyNumberFormat="1" applyBorder="1"/>
    <xf numFmtId="0" fontId="18" fillId="12" borderId="32" xfId="0" applyNumberFormat="1" applyFont="1" applyFill="1" applyBorder="1" applyAlignment="1" applyProtection="1">
      <alignment horizontal="center" vertical="center"/>
    </xf>
    <xf numFmtId="0" fontId="18" fillId="12" borderId="33" xfId="0" applyNumberFormat="1" applyFont="1" applyFill="1" applyBorder="1" applyAlignment="1" applyProtection="1">
      <alignment horizontal="center" vertical="center"/>
    </xf>
    <xf numFmtId="0" fontId="18" fillId="12" borderId="33" xfId="0" applyNumberFormat="1" applyFont="1" applyFill="1" applyBorder="1" applyAlignment="1" applyProtection="1">
      <alignment horizontal="center" vertical="center" wrapText="1"/>
    </xf>
    <xf numFmtId="0" fontId="0" fillId="0" borderId="18" xfId="0" applyBorder="1"/>
    <xf numFmtId="9" fontId="0" fillId="0" borderId="0" xfId="0" applyNumberFormat="1" applyFill="1" applyBorder="1" applyAlignment="1" applyProtection="1">
      <alignment vertical="center"/>
    </xf>
    <xf numFmtId="0" fontId="10" fillId="0" borderId="5" xfId="0" applyNumberFormat="1" applyFont="1" applyFill="1" applyBorder="1" applyAlignment="1" applyProtection="1">
      <alignment vertical="center" wrapText="1"/>
    </xf>
    <xf numFmtId="0" fontId="10" fillId="0" borderId="0" xfId="0" applyNumberFormat="1" applyFont="1" applyAlignment="1" applyProtection="1">
      <alignment vertical="center" wrapText="1"/>
    </xf>
    <xf numFmtId="0" fontId="31" fillId="0" borderId="0" xfId="0" applyNumberFormat="1" applyFont="1" applyAlignment="1" applyProtection="1">
      <alignment horizontal="right" vertical="center"/>
    </xf>
    <xf numFmtId="0" fontId="31" fillId="0" borderId="0" xfId="0" applyNumberFormat="1" applyFont="1" applyFill="1" applyAlignment="1" applyProtection="1">
      <alignment horizontal="right" vertical="center"/>
    </xf>
    <xf numFmtId="0" fontId="42" fillId="3" borderId="1" xfId="0" applyNumberFormat="1" applyFont="1" applyFill="1" applyBorder="1" applyAlignment="1" applyProtection="1">
      <alignment horizontal="center" vertical="center" wrapText="1"/>
    </xf>
    <xf numFmtId="0" fontId="25" fillId="3" borderId="1" xfId="0" applyNumberFormat="1" applyFont="1" applyFill="1" applyBorder="1" applyAlignment="1" applyProtection="1">
      <alignment horizontal="center" vertical="center"/>
    </xf>
    <xf numFmtId="0" fontId="10" fillId="0" borderId="34" xfId="0" applyNumberFormat="1" applyFont="1" applyBorder="1" applyAlignment="1" applyProtection="1">
      <alignment vertical="center"/>
    </xf>
    <xf numFmtId="0" fontId="5" fillId="6" borderId="3" xfId="0" applyNumberFormat="1" applyFont="1" applyFill="1" applyBorder="1" applyAlignment="1" applyProtection="1">
      <alignment vertical="center" wrapText="1"/>
    </xf>
    <xf numFmtId="0" fontId="5" fillId="6" borderId="5" xfId="0" applyNumberFormat="1" applyFont="1" applyFill="1" applyBorder="1" applyAlignment="1" applyProtection="1">
      <alignment vertical="center" wrapText="1"/>
    </xf>
    <xf numFmtId="0" fontId="10" fillId="0" borderId="26" xfId="0" applyNumberFormat="1" applyFont="1" applyBorder="1" applyAlignment="1" applyProtection="1">
      <alignment horizontal="center" vertical="center"/>
    </xf>
    <xf numFmtId="0" fontId="10" fillId="8" borderId="0" xfId="0" applyNumberFormat="1" applyFont="1" applyFill="1" applyBorder="1" applyAlignment="1" applyProtection="1">
      <alignment vertical="center"/>
    </xf>
    <xf numFmtId="0" fontId="10" fillId="0" borderId="25" xfId="0" applyNumberFormat="1" applyFont="1" applyBorder="1" applyAlignment="1" applyProtection="1">
      <alignment horizontal="center" vertical="center"/>
    </xf>
    <xf numFmtId="0" fontId="10" fillId="0" borderId="27" xfId="0" applyNumberFormat="1" applyFont="1" applyBorder="1" applyAlignment="1" applyProtection="1">
      <alignment horizontal="center" vertical="center"/>
    </xf>
    <xf numFmtId="0" fontId="5" fillId="6" borderId="1" xfId="0" applyNumberFormat="1" applyFont="1" applyFill="1" applyBorder="1" applyAlignment="1" applyProtection="1">
      <alignment vertical="center" wrapText="1"/>
    </xf>
    <xf numFmtId="0" fontId="5" fillId="6" borderId="35" xfId="0" applyNumberFormat="1" applyFont="1" applyFill="1" applyBorder="1" applyAlignment="1" applyProtection="1">
      <alignment vertical="center" wrapText="1"/>
    </xf>
    <xf numFmtId="0" fontId="5" fillId="6" borderId="36" xfId="0" applyNumberFormat="1" applyFont="1" applyFill="1" applyBorder="1" applyAlignment="1" applyProtection="1">
      <alignment vertical="center" wrapText="1"/>
    </xf>
    <xf numFmtId="0" fontId="10" fillId="0" borderId="6" xfId="0" applyNumberFormat="1" applyFont="1" applyFill="1" applyBorder="1" applyAlignment="1" applyProtection="1">
      <alignment vertical="center" textRotation="90" wrapText="1"/>
    </xf>
    <xf numFmtId="0" fontId="10" fillId="0" borderId="4" xfId="0" quotePrefix="1" applyNumberFormat="1" applyFont="1" applyFill="1" applyBorder="1" applyAlignment="1" applyProtection="1">
      <alignment vertical="center" wrapText="1"/>
    </xf>
    <xf numFmtId="0" fontId="10" fillId="0" borderId="9" xfId="0" applyNumberFormat="1" applyFont="1" applyFill="1" applyBorder="1" applyAlignment="1" applyProtection="1">
      <alignment vertical="center" textRotation="90" wrapText="1"/>
    </xf>
    <xf numFmtId="0" fontId="10" fillId="7" borderId="0" xfId="0" applyNumberFormat="1" applyFont="1" applyFill="1" applyAlignment="1" applyProtection="1">
      <alignment vertical="center"/>
    </xf>
    <xf numFmtId="0" fontId="10" fillId="8" borderId="0" xfId="0" applyNumberFormat="1" applyFont="1" applyFill="1" applyAlignment="1" applyProtection="1">
      <alignment vertical="center"/>
    </xf>
    <xf numFmtId="0" fontId="5" fillId="6"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vertical="center" textRotation="90" wrapText="1"/>
    </xf>
    <xf numFmtId="0" fontId="5" fillId="0" borderId="0" xfId="0" applyNumberFormat="1" applyFont="1" applyFill="1" applyBorder="1" applyAlignment="1" applyProtection="1">
      <alignment vertical="center" textRotation="90" wrapText="1"/>
    </xf>
    <xf numFmtId="0" fontId="5" fillId="0" borderId="1" xfId="0" applyNumberFormat="1" applyFont="1" applyFill="1" applyBorder="1" applyAlignment="1" applyProtection="1">
      <alignment vertical="center" textRotation="90" wrapText="1"/>
    </xf>
    <xf numFmtId="0" fontId="5" fillId="0" borderId="7" xfId="0" applyNumberFormat="1" applyFont="1" applyFill="1" applyBorder="1" applyAlignment="1" applyProtection="1">
      <alignment vertical="center" textRotation="90" wrapText="1"/>
    </xf>
    <xf numFmtId="0" fontId="5" fillId="0" borderId="6" xfId="0" applyNumberFormat="1" applyFont="1" applyFill="1" applyBorder="1" applyAlignment="1" applyProtection="1">
      <alignment vertical="center" textRotation="90" wrapText="1"/>
    </xf>
    <xf numFmtId="0" fontId="5" fillId="0" borderId="9" xfId="0" applyNumberFormat="1" applyFont="1" applyFill="1" applyBorder="1" applyAlignment="1" applyProtection="1">
      <alignment vertical="center" textRotation="90" wrapText="1"/>
    </xf>
    <xf numFmtId="0" fontId="10" fillId="0" borderId="0" xfId="0" applyNumberFormat="1" applyFont="1" applyFill="1" applyAlignment="1" applyProtection="1">
      <alignment horizontal="center" vertical="center"/>
    </xf>
    <xf numFmtId="0" fontId="10" fillId="0" borderId="7" xfId="0" applyNumberFormat="1" applyFont="1" applyFill="1" applyBorder="1" applyAlignment="1" applyProtection="1">
      <alignment vertical="center" textRotation="90" wrapText="1"/>
    </xf>
    <xf numFmtId="0" fontId="10" fillId="0" borderId="0" xfId="0" applyNumberFormat="1" applyFont="1" applyFill="1" applyBorder="1" applyAlignment="1" applyProtection="1">
      <alignment horizontal="center" vertical="center" textRotation="90" wrapText="1"/>
    </xf>
    <xf numFmtId="0" fontId="10" fillId="0" borderId="4" xfId="0" quotePrefix="1" applyNumberFormat="1" applyFont="1" applyFill="1" applyBorder="1" applyAlignment="1" applyProtection="1">
      <alignment vertical="center"/>
    </xf>
    <xf numFmtId="0" fontId="10" fillId="0" borderId="0" xfId="0" applyNumberFormat="1" applyFont="1" applyFill="1" applyBorder="1" applyAlignment="1" applyProtection="1">
      <alignment vertical="center" wrapText="1"/>
    </xf>
    <xf numFmtId="49" fontId="10" fillId="0" borderId="0" xfId="0" applyNumberFormat="1" applyFont="1" applyAlignment="1">
      <alignment horizontal="center" vertical="center"/>
    </xf>
    <xf numFmtId="49" fontId="10" fillId="0" borderId="9" xfId="0" quotePrefix="1" applyNumberFormat="1" applyFont="1" applyBorder="1" applyAlignment="1">
      <alignment vertical="center" wrapText="1"/>
    </xf>
    <xf numFmtId="0" fontId="10" fillId="0" borderId="0" xfId="0" applyFont="1" applyAlignment="1">
      <alignment vertical="center"/>
    </xf>
    <xf numFmtId="0" fontId="5" fillId="4" borderId="2" xfId="0" applyNumberFormat="1" applyFont="1" applyFill="1" applyBorder="1" applyAlignment="1" applyProtection="1">
      <alignment horizontal="center" vertical="center" wrapText="1"/>
      <protection locked="0"/>
    </xf>
    <xf numFmtId="0" fontId="5" fillId="8" borderId="3" xfId="0" applyNumberFormat="1" applyFont="1" applyFill="1" applyBorder="1" applyAlignment="1" applyProtection="1">
      <alignment vertical="center" wrapText="1"/>
    </xf>
    <xf numFmtId="0" fontId="10" fillId="4" borderId="19" xfId="0" applyNumberFormat="1" applyFont="1" applyFill="1" applyBorder="1" applyAlignment="1" applyProtection="1">
      <alignment horizontal="center" vertical="center" wrapText="1"/>
      <protection locked="0"/>
    </xf>
    <xf numFmtId="0" fontId="5" fillId="6" borderId="1" xfId="0" applyNumberFormat="1" applyFont="1" applyFill="1" applyBorder="1" applyAlignment="1" applyProtection="1">
      <alignment horizontal="center" vertical="center" wrapText="1"/>
    </xf>
    <xf numFmtId="0" fontId="5" fillId="13" borderId="0" xfId="0" applyNumberFormat="1" applyFont="1" applyFill="1" applyBorder="1" applyAlignment="1" applyProtection="1">
      <alignment horizontal="center" vertical="center" wrapText="1"/>
      <protection locked="0"/>
    </xf>
    <xf numFmtId="9" fontId="33" fillId="9" borderId="8" xfId="2" applyFont="1" applyFill="1" applyBorder="1" applyAlignment="1" applyProtection="1">
      <alignment horizontal="center" vertical="center"/>
    </xf>
    <xf numFmtId="0" fontId="30" fillId="0" borderId="0" xfId="0" applyNumberFormat="1" applyFont="1" applyAlignment="1" applyProtection="1">
      <alignment horizontal="right" vertical="center" wrapText="1"/>
    </xf>
    <xf numFmtId="0" fontId="34" fillId="0" borderId="4" xfId="1" quotePrefix="1" applyNumberFormat="1" applyFill="1" applyBorder="1" applyAlignment="1" applyProtection="1">
      <alignment vertical="center" wrapText="1"/>
    </xf>
    <xf numFmtId="0" fontId="5" fillId="13" borderId="20" xfId="0" applyNumberFormat="1" applyFont="1" applyFill="1" applyBorder="1" applyAlignment="1" applyProtection="1">
      <alignment horizontal="center" vertical="center" wrapText="1"/>
      <protection locked="0"/>
    </xf>
    <xf numFmtId="0" fontId="5" fillId="13" borderId="21" xfId="0" applyNumberFormat="1" applyFont="1" applyFill="1" applyBorder="1" applyAlignment="1" applyProtection="1">
      <alignment horizontal="center" vertical="center" wrapText="1"/>
      <protection locked="0"/>
    </xf>
    <xf numFmtId="0" fontId="10" fillId="4" borderId="8" xfId="0" applyNumberFormat="1" applyFont="1" applyFill="1" applyBorder="1" applyAlignment="1" applyProtection="1">
      <alignment horizontal="center" vertical="center" wrapText="1"/>
      <protection locked="0"/>
    </xf>
    <xf numFmtId="0" fontId="10" fillId="4" borderId="20" xfId="0" applyNumberFormat="1" applyFont="1" applyFill="1" applyBorder="1" applyAlignment="1" applyProtection="1">
      <alignment horizontal="center" vertical="center" wrapText="1"/>
      <protection locked="0"/>
    </xf>
    <xf numFmtId="0" fontId="10" fillId="4" borderId="21" xfId="0" applyNumberFormat="1" applyFont="1" applyFill="1" applyBorder="1" applyAlignment="1" applyProtection="1">
      <alignment horizontal="center" vertical="center" wrapText="1"/>
      <protection locked="0"/>
    </xf>
    <xf numFmtId="9" fontId="5" fillId="4" borderId="20" xfId="2" applyFont="1" applyFill="1" applyBorder="1" applyAlignment="1" applyProtection="1">
      <alignment horizontal="center" vertical="center" wrapText="1"/>
      <protection locked="0"/>
    </xf>
    <xf numFmtId="9" fontId="5" fillId="4" borderId="21" xfId="2" applyFont="1" applyFill="1" applyBorder="1" applyAlignment="1" applyProtection="1">
      <alignment horizontal="center" vertical="center" wrapText="1"/>
      <protection locked="0"/>
    </xf>
    <xf numFmtId="0" fontId="5" fillId="4" borderId="22" xfId="0" applyNumberFormat="1" applyFont="1" applyFill="1" applyBorder="1" applyAlignment="1" applyProtection="1">
      <alignment horizontal="center" vertical="center" wrapText="1"/>
      <protection locked="0"/>
    </xf>
    <xf numFmtId="0" fontId="15" fillId="0" borderId="0" xfId="0" applyFont="1" applyAlignment="1">
      <alignment wrapText="1"/>
    </xf>
    <xf numFmtId="0" fontId="11" fillId="0" borderId="0" xfId="0" applyFont="1" applyFill="1" applyAlignment="1">
      <alignment horizontal="right" vertical="center" wrapText="1"/>
    </xf>
    <xf numFmtId="0" fontId="0" fillId="0" borderId="0" xfId="0" applyAlignment="1">
      <alignment vertical="center"/>
    </xf>
    <xf numFmtId="0" fontId="10" fillId="0" borderId="3"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0" fontId="23" fillId="7" borderId="3" xfId="0" applyNumberFormat="1" applyFont="1" applyFill="1" applyBorder="1" applyAlignment="1">
      <alignment horizontal="left" vertical="center" wrapText="1"/>
    </xf>
    <xf numFmtId="0" fontId="10" fillId="0" borderId="3" xfId="0" quotePrefix="1" applyNumberFormat="1" applyFont="1" applyBorder="1" applyAlignment="1">
      <alignment horizontal="left" vertical="center" wrapText="1"/>
    </xf>
    <xf numFmtId="0" fontId="5" fillId="0" borderId="3" xfId="0" applyNumberFormat="1" applyFont="1" applyFill="1" applyBorder="1" applyAlignment="1">
      <alignment horizontal="left" vertical="center" wrapText="1"/>
    </xf>
    <xf numFmtId="0" fontId="10" fillId="0" borderId="3" xfId="0" quotePrefix="1" applyNumberFormat="1" applyFont="1" applyFill="1" applyBorder="1" applyAlignment="1">
      <alignment horizontal="left" vertical="center" wrapText="1"/>
    </xf>
    <xf numFmtId="0" fontId="5" fillId="0" borderId="3" xfId="0" quotePrefix="1" applyNumberFormat="1" applyFont="1" applyFill="1" applyBorder="1" applyAlignment="1">
      <alignment horizontal="left" vertical="center" wrapText="1"/>
    </xf>
    <xf numFmtId="0" fontId="10" fillId="0" borderId="3" xfId="0" quotePrefix="1" applyNumberFormat="1" applyFont="1" applyFill="1" applyBorder="1" applyAlignment="1" applyProtection="1">
      <alignment horizontal="left" vertical="center" wrapText="1"/>
    </xf>
    <xf numFmtId="49" fontId="5" fillId="0" borderId="3" xfId="0" applyNumberFormat="1" applyFont="1" applyBorder="1" applyAlignment="1">
      <alignment vertical="center" wrapText="1"/>
    </xf>
    <xf numFmtId="49" fontId="10" fillId="0" borderId="0" xfId="0" applyNumberFormat="1" applyFont="1" applyAlignment="1">
      <alignment vertical="center" wrapText="1"/>
    </xf>
    <xf numFmtId="49" fontId="5" fillId="0" borderId="5" xfId="0" applyNumberFormat="1" applyFont="1" applyBorder="1" applyAlignment="1">
      <alignment vertical="center" wrapText="1"/>
    </xf>
    <xf numFmtId="0" fontId="29" fillId="6" borderId="5"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horizontal="center" vertical="center"/>
    </xf>
    <xf numFmtId="0" fontId="0" fillId="0" borderId="0" xfId="0" applyFill="1" applyBorder="1" applyAlignment="1">
      <alignment horizontal="center" vertical="center"/>
    </xf>
    <xf numFmtId="0" fontId="16" fillId="6" borderId="3" xfId="0" applyNumberFormat="1" applyFont="1" applyFill="1" applyBorder="1" applyAlignment="1" applyProtection="1">
      <alignment horizontal="left" vertical="center" wrapText="1"/>
    </xf>
    <xf numFmtId="0" fontId="16" fillId="6"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center" vertical="center" textRotation="90" wrapText="1"/>
    </xf>
    <xf numFmtId="0" fontId="15" fillId="0" borderId="0" xfId="0" applyNumberFormat="1" applyFont="1" applyFill="1" applyBorder="1" applyAlignment="1" applyProtection="1">
      <alignment horizontal="center" vertical="center" textRotation="90" wrapText="1"/>
    </xf>
    <xf numFmtId="0" fontId="15" fillId="0" borderId="26"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13" fillId="0" borderId="0" xfId="0" applyNumberFormat="1" applyFont="1" applyFill="1" applyBorder="1" applyAlignment="1" applyProtection="1">
      <alignment horizontal="center" vertical="center" textRotation="90" wrapText="1"/>
    </xf>
    <xf numFmtId="0" fontId="13" fillId="0" borderId="1" xfId="0" applyNumberFormat="1" applyFont="1" applyFill="1" applyBorder="1" applyAlignment="1" applyProtection="1">
      <alignment horizontal="center" vertical="center" textRotation="90" wrapText="1"/>
    </xf>
    <xf numFmtId="0" fontId="18" fillId="12" borderId="37" xfId="0" applyNumberFormat="1" applyFont="1" applyFill="1" applyBorder="1" applyAlignment="1" applyProtection="1">
      <alignment horizontal="center" vertical="center"/>
    </xf>
    <xf numFmtId="0" fontId="0" fillId="12" borderId="38" xfId="0" applyFill="1" applyBorder="1" applyAlignment="1">
      <alignment horizontal="center" vertical="center"/>
    </xf>
    <xf numFmtId="0" fontId="18" fillId="12" borderId="38" xfId="0" applyNumberFormat="1" applyFont="1" applyFill="1" applyBorder="1" applyAlignment="1" applyProtection="1">
      <alignment horizontal="center" vertical="center"/>
    </xf>
    <xf numFmtId="0" fontId="4" fillId="3" borderId="26" xfId="0" applyNumberFormat="1" applyFont="1" applyFill="1" applyBorder="1" applyAlignment="1" applyProtection="1">
      <alignment horizontal="center" vertical="center" wrapText="1"/>
    </xf>
    <xf numFmtId="0" fontId="18" fillId="12" borderId="5" xfId="0" applyNumberFormat="1" applyFont="1" applyFill="1" applyBorder="1" applyAlignment="1" applyProtection="1">
      <alignment horizontal="center" vertical="center"/>
    </xf>
    <xf numFmtId="0" fontId="36" fillId="14" borderId="0" xfId="0" applyNumberFormat="1" applyFont="1" applyFill="1" applyBorder="1" applyAlignment="1" applyProtection="1">
      <alignment horizontal="left" vertical="top"/>
    </xf>
    <xf numFmtId="0" fontId="14" fillId="6" borderId="5"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center" vertical="center" textRotation="90" wrapText="1"/>
    </xf>
    <xf numFmtId="0" fontId="15" fillId="0" borderId="6" xfId="0" applyNumberFormat="1" applyFont="1" applyFill="1" applyBorder="1" applyAlignment="1" applyProtection="1">
      <alignment horizontal="center" vertical="center" textRotation="90" wrapText="1"/>
    </xf>
    <xf numFmtId="0" fontId="15" fillId="0" borderId="9" xfId="0" applyNumberFormat="1" applyFont="1" applyFill="1" applyBorder="1" applyAlignment="1" applyProtection="1">
      <alignment horizontal="center" vertical="center" textRotation="90" wrapText="1"/>
    </xf>
    <xf numFmtId="0" fontId="36" fillId="15" borderId="0" xfId="0" applyNumberFormat="1" applyFont="1" applyFill="1" applyBorder="1" applyAlignment="1" applyProtection="1">
      <alignment horizontal="left" vertical="top" wrapText="1"/>
    </xf>
    <xf numFmtId="0" fontId="29" fillId="0" borderId="23" xfId="0" applyFont="1" applyBorder="1" applyAlignment="1">
      <alignment horizontal="center" vertical="center"/>
    </xf>
    <xf numFmtId="0" fontId="29" fillId="0" borderId="24" xfId="0" applyFont="1" applyBorder="1" applyAlignment="1">
      <alignment horizontal="center" vertical="center"/>
    </xf>
  </cellXfs>
  <cellStyles count="3">
    <cellStyle name="Lien hypertexte" xfId="1" builtinId="8"/>
    <cellStyle name="Normal" xfId="0" builtinId="0"/>
    <cellStyle name="Pourcentage" xfId="2" builtinId="5"/>
  </cellStyles>
  <dxfs count="4">
    <dxf>
      <font>
        <color theme="0" tint="-0.34998626667073579"/>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B3D981"/>
      <rgbColor rgb="0095C7FD"/>
      <rgbColor rgb="00EAF4DC"/>
      <rgbColor rgb="00FF00FF"/>
      <rgbColor rgb="0000FFFF"/>
      <rgbColor rgb="00800000"/>
      <rgbColor rgb="00008000"/>
      <rgbColor rgb="00034EA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8DC63F"/>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7.xml"/><Relationship Id="rId5" Type="http://schemas.openxmlformats.org/officeDocument/2006/relationships/chartsheet" Target="chartsheets/sheet1.xml"/><Relationship Id="rId15" Type="http://schemas.openxmlformats.org/officeDocument/2006/relationships/sharedStrings" Target="sharedStrings.xml"/><Relationship Id="rId10" Type="http://schemas.openxmlformats.org/officeDocument/2006/relationships/worksheet" Target="worksheets/sheet6.xml"/><Relationship Id="rId4" Type="http://schemas.openxmlformats.org/officeDocument/2006/relationships/worksheet" Target="worksheets/sheet4.xml"/><Relationship Id="rId9" Type="http://schemas.openxmlformats.org/officeDocument/2006/relationships/worksheet" Target="worksheets/sheet5.xml"/><Relationship Id="rId14" Type="http://schemas.openxmlformats.org/officeDocument/2006/relationships/styles" Target="styles.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48.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_rels/chart55.xml.rels><?xml version="1.0" encoding="UTF-8" standalone="yes"?>
<Relationships xmlns="http://schemas.openxmlformats.org/package/2006/relationships"><Relationship Id="rId1" Type="http://schemas.openxmlformats.org/officeDocument/2006/relationships/themeOverride" Target="../theme/themeOverride39.xml"/></Relationships>
</file>

<file path=xl/charts/_rels/chart56.xml.rels><?xml version="1.0" encoding="UTF-8" standalone="yes"?>
<Relationships xmlns="http://schemas.openxmlformats.org/package/2006/relationships"><Relationship Id="rId1" Type="http://schemas.openxmlformats.org/officeDocument/2006/relationships/themeOverride" Target="../theme/themeOverride40.xml"/></Relationships>
</file>

<file path=xl/charts/_rels/chart57.xml.rels><?xml version="1.0" encoding="UTF-8" standalone="yes"?>
<Relationships xmlns="http://schemas.openxmlformats.org/package/2006/relationships"><Relationship Id="rId1" Type="http://schemas.openxmlformats.org/officeDocument/2006/relationships/themeOverride" Target="../theme/themeOverride41.xml"/></Relationships>
</file>

<file path=xl/charts/_rels/chart58.xml.rels><?xml version="1.0" encoding="UTF-8" standalone="yes"?>
<Relationships xmlns="http://schemas.openxmlformats.org/package/2006/relationships"><Relationship Id="rId1" Type="http://schemas.openxmlformats.org/officeDocument/2006/relationships/themeOverride" Target="../theme/themeOverride42.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43.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44.xml"/></Relationships>
</file>

<file path=xl/charts/_rels/chart81.xml.rels><?xml version="1.0" encoding="UTF-8" standalone="yes"?>
<Relationships xmlns="http://schemas.openxmlformats.org/package/2006/relationships"><Relationship Id="rId1" Type="http://schemas.openxmlformats.org/officeDocument/2006/relationships/themeOverride" Target="../theme/themeOverride4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718253968253968E-2"/>
          <c:y val="0.2771825396825397"/>
          <c:w val="0.972281746031746"/>
          <c:h val="0.44563492063492066"/>
        </c:manualLayout>
      </c:layout>
      <c:barChart>
        <c:barDir val="bar"/>
        <c:grouping val="stacked"/>
        <c:varyColors val="0"/>
        <c:ser>
          <c:idx val="1"/>
          <c:order val="0"/>
          <c:spPr>
            <a:solidFill>
              <a:srgbClr val="00B050"/>
            </a:solidFill>
          </c:spPr>
          <c:invertIfNegative val="0"/>
          <c:dLbls>
            <c:showLegendKey val="0"/>
            <c:showVal val="1"/>
            <c:showCatName val="0"/>
            <c:showSerName val="0"/>
            <c:showPercent val="0"/>
            <c:showBubbleSize val="0"/>
            <c:showLeaderLines val="0"/>
          </c:dLbls>
          <c:val>
            <c:numRef>
              <c:f>'B - Les statistiques'!$J$19</c:f>
              <c:numCache>
                <c:formatCode>0%</c:formatCode>
                <c:ptCount val="1"/>
                <c:pt idx="0">
                  <c:v>0</c:v>
                </c:pt>
              </c:numCache>
            </c:numRef>
          </c:val>
        </c:ser>
        <c:ser>
          <c:idx val="0"/>
          <c:order val="1"/>
          <c:spPr>
            <a:solidFill>
              <a:srgbClr val="FF0000"/>
            </a:solidFill>
          </c:spPr>
          <c:invertIfNegative val="0"/>
          <c:dLbls>
            <c:showLegendKey val="0"/>
            <c:showVal val="1"/>
            <c:showCatName val="0"/>
            <c:showSerName val="0"/>
            <c:showPercent val="0"/>
            <c:showBubbleSize val="0"/>
            <c:showLeaderLines val="0"/>
          </c:dLbls>
          <c:val>
            <c:numRef>
              <c:f>'B - Les statistiques'!$L$19</c:f>
              <c:numCache>
                <c:formatCode>0%</c:formatCode>
                <c:ptCount val="1"/>
                <c:pt idx="0">
                  <c:v>0</c:v>
                </c:pt>
              </c:numCache>
            </c:numRef>
          </c:val>
        </c:ser>
        <c:dLbls>
          <c:showLegendKey val="0"/>
          <c:showVal val="0"/>
          <c:showCatName val="0"/>
          <c:showSerName val="0"/>
          <c:showPercent val="0"/>
          <c:showBubbleSize val="0"/>
        </c:dLbls>
        <c:gapWidth val="75"/>
        <c:overlap val="100"/>
        <c:axId val="124743040"/>
        <c:axId val="133268608"/>
      </c:barChart>
      <c:catAx>
        <c:axId val="124743040"/>
        <c:scaling>
          <c:orientation val="minMax"/>
        </c:scaling>
        <c:delete val="1"/>
        <c:axPos val="l"/>
        <c:majorTickMark val="out"/>
        <c:minorTickMark val="none"/>
        <c:tickLblPos val="nextTo"/>
        <c:crossAx val="133268608"/>
        <c:crosses val="autoZero"/>
        <c:auto val="1"/>
        <c:lblAlgn val="ctr"/>
        <c:lblOffset val="100"/>
        <c:noMultiLvlLbl val="0"/>
      </c:catAx>
      <c:valAx>
        <c:axId val="133268608"/>
        <c:scaling>
          <c:orientation val="minMax"/>
          <c:min val="0"/>
        </c:scaling>
        <c:delete val="1"/>
        <c:axPos val="b"/>
        <c:numFmt formatCode="0%" sourceLinked="1"/>
        <c:majorTickMark val="out"/>
        <c:minorTickMark val="none"/>
        <c:tickLblPos val="nextTo"/>
        <c:crossAx val="12474304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statistiques'!$J$133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statistiques'!$L$133</c:f>
              <c:numCache>
                <c:formatCode>0%</c:formatCode>
                <c:ptCount val="1"/>
                <c:pt idx="0">
                  <c:v>0</c:v>
                </c:pt>
              </c:numCache>
            </c:numRef>
          </c:val>
        </c:ser>
        <c:dLbls>
          <c:showLegendKey val="0"/>
          <c:showVal val="0"/>
          <c:showCatName val="0"/>
          <c:showSerName val="0"/>
          <c:showPercent val="0"/>
          <c:showBubbleSize val="0"/>
        </c:dLbls>
        <c:gapWidth val="75"/>
        <c:overlap val="100"/>
        <c:axId val="91900928"/>
        <c:axId val="91906816"/>
      </c:barChart>
      <c:catAx>
        <c:axId val="91900928"/>
        <c:scaling>
          <c:orientation val="minMax"/>
        </c:scaling>
        <c:delete val="1"/>
        <c:axPos val="l"/>
        <c:majorTickMark val="out"/>
        <c:minorTickMark val="none"/>
        <c:tickLblPos val="nextTo"/>
        <c:crossAx val="91906816"/>
        <c:crosses val="autoZero"/>
        <c:auto val="1"/>
        <c:lblAlgn val="ctr"/>
        <c:lblOffset val="100"/>
        <c:noMultiLvlLbl val="0"/>
      </c:catAx>
      <c:valAx>
        <c:axId val="91906816"/>
        <c:scaling>
          <c:orientation val="minMax"/>
          <c:max val="1"/>
          <c:min val="0"/>
        </c:scaling>
        <c:delete val="1"/>
        <c:axPos val="b"/>
        <c:numFmt formatCode="0%" sourceLinked="1"/>
        <c:majorTickMark val="out"/>
        <c:minorTickMark val="none"/>
        <c:tickLblPos val="nextTo"/>
        <c:crossAx val="9190092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statistiques'!$J$135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statistiques'!$L$135</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statistiques'!$N$135</c:f>
              <c:numCache>
                <c:formatCode>0%</c:formatCode>
                <c:ptCount val="1"/>
                <c:pt idx="0">
                  <c:v>0</c:v>
                </c:pt>
              </c:numCache>
            </c:numRef>
          </c:val>
        </c:ser>
        <c:dLbls>
          <c:showLegendKey val="0"/>
          <c:showVal val="0"/>
          <c:showCatName val="0"/>
          <c:showSerName val="0"/>
          <c:showPercent val="0"/>
          <c:showBubbleSize val="0"/>
        </c:dLbls>
        <c:gapWidth val="75"/>
        <c:overlap val="100"/>
        <c:axId val="91921024"/>
        <c:axId val="91926912"/>
      </c:barChart>
      <c:catAx>
        <c:axId val="91921024"/>
        <c:scaling>
          <c:orientation val="minMax"/>
        </c:scaling>
        <c:delete val="1"/>
        <c:axPos val="l"/>
        <c:majorTickMark val="out"/>
        <c:minorTickMark val="none"/>
        <c:tickLblPos val="nextTo"/>
        <c:crossAx val="91926912"/>
        <c:crosses val="autoZero"/>
        <c:auto val="1"/>
        <c:lblAlgn val="ctr"/>
        <c:lblOffset val="100"/>
        <c:noMultiLvlLbl val="0"/>
      </c:catAx>
      <c:valAx>
        <c:axId val="91926912"/>
        <c:scaling>
          <c:orientation val="minMax"/>
          <c:max val="1"/>
          <c:min val="0"/>
        </c:scaling>
        <c:delete val="1"/>
        <c:axPos val="b"/>
        <c:numFmt formatCode="0%" sourceLinked="1"/>
        <c:majorTickMark val="out"/>
        <c:minorTickMark val="none"/>
        <c:tickLblPos val="nextTo"/>
        <c:crossAx val="9192102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statistiques'!$J$139</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statistiques'!$L$139</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statistiques'!$N$139</c:f>
              <c:numCache>
                <c:formatCode>0%</c:formatCode>
                <c:ptCount val="1"/>
                <c:pt idx="0">
                  <c:v>0</c:v>
                </c:pt>
              </c:numCache>
            </c:numRef>
          </c:val>
        </c:ser>
        <c:dLbls>
          <c:showLegendKey val="0"/>
          <c:showVal val="0"/>
          <c:showCatName val="0"/>
          <c:showSerName val="0"/>
          <c:showPercent val="0"/>
          <c:showBubbleSize val="0"/>
        </c:dLbls>
        <c:gapWidth val="75"/>
        <c:overlap val="100"/>
        <c:axId val="92084480"/>
        <c:axId val="92102656"/>
      </c:barChart>
      <c:catAx>
        <c:axId val="92084480"/>
        <c:scaling>
          <c:orientation val="minMax"/>
        </c:scaling>
        <c:delete val="1"/>
        <c:axPos val="l"/>
        <c:majorTickMark val="out"/>
        <c:minorTickMark val="none"/>
        <c:tickLblPos val="nextTo"/>
        <c:crossAx val="92102656"/>
        <c:crosses val="autoZero"/>
        <c:auto val="1"/>
        <c:lblAlgn val="ctr"/>
        <c:lblOffset val="100"/>
        <c:noMultiLvlLbl val="0"/>
      </c:catAx>
      <c:valAx>
        <c:axId val="92102656"/>
        <c:scaling>
          <c:orientation val="minMax"/>
          <c:max val="1"/>
          <c:min val="0"/>
        </c:scaling>
        <c:delete val="1"/>
        <c:axPos val="b"/>
        <c:numFmt formatCode="0%" sourceLinked="1"/>
        <c:majorTickMark val="out"/>
        <c:minorTickMark val="none"/>
        <c:tickLblPos val="nextTo"/>
        <c:crossAx val="9208448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statistiques'!$J$145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statistiques'!$L$145</c:f>
              <c:numCache>
                <c:formatCode>0%</c:formatCode>
                <c:ptCount val="1"/>
                <c:pt idx="0">
                  <c:v>0</c:v>
                </c:pt>
              </c:numCache>
            </c:numRef>
          </c:val>
        </c:ser>
        <c:dLbls>
          <c:showLegendKey val="0"/>
          <c:showVal val="0"/>
          <c:showCatName val="0"/>
          <c:showSerName val="0"/>
          <c:showPercent val="0"/>
          <c:showBubbleSize val="0"/>
        </c:dLbls>
        <c:gapWidth val="75"/>
        <c:overlap val="100"/>
        <c:axId val="92115712"/>
        <c:axId val="92117248"/>
      </c:barChart>
      <c:catAx>
        <c:axId val="92115712"/>
        <c:scaling>
          <c:orientation val="minMax"/>
        </c:scaling>
        <c:delete val="1"/>
        <c:axPos val="l"/>
        <c:majorTickMark val="out"/>
        <c:minorTickMark val="none"/>
        <c:tickLblPos val="nextTo"/>
        <c:crossAx val="92117248"/>
        <c:crosses val="autoZero"/>
        <c:auto val="1"/>
        <c:lblAlgn val="ctr"/>
        <c:lblOffset val="100"/>
        <c:noMultiLvlLbl val="0"/>
      </c:catAx>
      <c:valAx>
        <c:axId val="92117248"/>
        <c:scaling>
          <c:orientation val="minMax"/>
          <c:max val="1"/>
          <c:min val="0"/>
        </c:scaling>
        <c:delete val="1"/>
        <c:axPos val="b"/>
        <c:numFmt formatCode="0%" sourceLinked="1"/>
        <c:majorTickMark val="out"/>
        <c:minorTickMark val="none"/>
        <c:tickLblPos val="nextTo"/>
        <c:crossAx val="9211571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statistiques'!$J$147</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statistiques'!$L$147</c:f>
              <c:numCache>
                <c:formatCode>0%</c:formatCode>
                <c:ptCount val="1"/>
                <c:pt idx="0">
                  <c:v>0</c:v>
                </c:pt>
              </c:numCache>
            </c:numRef>
          </c:val>
        </c:ser>
        <c:dLbls>
          <c:showLegendKey val="0"/>
          <c:showVal val="0"/>
          <c:showCatName val="0"/>
          <c:showSerName val="0"/>
          <c:showPercent val="0"/>
          <c:showBubbleSize val="0"/>
        </c:dLbls>
        <c:gapWidth val="75"/>
        <c:overlap val="100"/>
        <c:axId val="92126208"/>
        <c:axId val="92160768"/>
      </c:barChart>
      <c:catAx>
        <c:axId val="92126208"/>
        <c:scaling>
          <c:orientation val="minMax"/>
        </c:scaling>
        <c:delete val="1"/>
        <c:axPos val="l"/>
        <c:majorTickMark val="out"/>
        <c:minorTickMark val="none"/>
        <c:tickLblPos val="nextTo"/>
        <c:crossAx val="92160768"/>
        <c:crosses val="autoZero"/>
        <c:auto val="1"/>
        <c:lblAlgn val="ctr"/>
        <c:lblOffset val="100"/>
        <c:noMultiLvlLbl val="0"/>
      </c:catAx>
      <c:valAx>
        <c:axId val="92160768"/>
        <c:scaling>
          <c:orientation val="minMax"/>
          <c:max val="1"/>
          <c:min val="0"/>
        </c:scaling>
        <c:delete val="1"/>
        <c:axPos val="b"/>
        <c:numFmt formatCode="0%" sourceLinked="1"/>
        <c:majorTickMark val="out"/>
        <c:minorTickMark val="none"/>
        <c:tickLblPos val="nextTo"/>
        <c:crossAx val="9212620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5736956243608E-2"/>
          <c:y val="0.20316897668737718"/>
          <c:w val="0.76639907694561493"/>
          <c:h val="0.39607861785437154"/>
        </c:manualLayout>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statistiques'!$J$174</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statistiques'!$L$174</c:f>
              <c:numCache>
                <c:formatCode>0%</c:formatCode>
                <c:ptCount val="1"/>
                <c:pt idx="0">
                  <c:v>0</c:v>
                </c:pt>
              </c:numCache>
            </c:numRef>
          </c:val>
        </c:ser>
        <c:dLbls>
          <c:showLegendKey val="0"/>
          <c:showVal val="0"/>
          <c:showCatName val="0"/>
          <c:showSerName val="0"/>
          <c:showPercent val="0"/>
          <c:showBubbleSize val="0"/>
        </c:dLbls>
        <c:gapWidth val="75"/>
        <c:overlap val="100"/>
        <c:axId val="92493312"/>
        <c:axId val="92494848"/>
      </c:barChart>
      <c:catAx>
        <c:axId val="92493312"/>
        <c:scaling>
          <c:orientation val="minMax"/>
        </c:scaling>
        <c:delete val="1"/>
        <c:axPos val="l"/>
        <c:majorTickMark val="out"/>
        <c:minorTickMark val="none"/>
        <c:tickLblPos val="nextTo"/>
        <c:crossAx val="92494848"/>
        <c:crosses val="autoZero"/>
        <c:auto val="1"/>
        <c:lblAlgn val="ctr"/>
        <c:lblOffset val="100"/>
        <c:noMultiLvlLbl val="0"/>
      </c:catAx>
      <c:valAx>
        <c:axId val="92494848"/>
        <c:scaling>
          <c:orientation val="minMax"/>
          <c:max val="1"/>
          <c:min val="0"/>
        </c:scaling>
        <c:delete val="1"/>
        <c:axPos val="b"/>
        <c:numFmt formatCode="0%" sourceLinked="1"/>
        <c:majorTickMark val="out"/>
        <c:minorTickMark val="none"/>
        <c:tickLblPos val="nextTo"/>
        <c:crossAx val="9249331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statistiques'!$J$178</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statistiques'!$L$178</c:f>
              <c:numCache>
                <c:formatCode>0%</c:formatCode>
                <c:ptCount val="1"/>
                <c:pt idx="0">
                  <c:v>0</c:v>
                </c:pt>
              </c:numCache>
            </c:numRef>
          </c:val>
        </c:ser>
        <c:dLbls>
          <c:showLegendKey val="0"/>
          <c:showVal val="0"/>
          <c:showCatName val="0"/>
          <c:showSerName val="0"/>
          <c:showPercent val="0"/>
          <c:showBubbleSize val="0"/>
        </c:dLbls>
        <c:gapWidth val="75"/>
        <c:overlap val="100"/>
        <c:axId val="92528640"/>
        <c:axId val="92530176"/>
      </c:barChart>
      <c:catAx>
        <c:axId val="92528640"/>
        <c:scaling>
          <c:orientation val="minMax"/>
        </c:scaling>
        <c:delete val="1"/>
        <c:axPos val="l"/>
        <c:majorTickMark val="out"/>
        <c:minorTickMark val="none"/>
        <c:tickLblPos val="nextTo"/>
        <c:crossAx val="92530176"/>
        <c:crosses val="autoZero"/>
        <c:auto val="1"/>
        <c:lblAlgn val="ctr"/>
        <c:lblOffset val="100"/>
        <c:noMultiLvlLbl val="0"/>
      </c:catAx>
      <c:valAx>
        <c:axId val="92530176"/>
        <c:scaling>
          <c:orientation val="minMax"/>
          <c:max val="1"/>
          <c:min val="0"/>
        </c:scaling>
        <c:delete val="1"/>
        <c:axPos val="b"/>
        <c:numFmt formatCode="0%" sourceLinked="1"/>
        <c:majorTickMark val="out"/>
        <c:minorTickMark val="none"/>
        <c:tickLblPos val="nextTo"/>
        <c:crossAx val="9252864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statistiques'!$L$8</c:f>
              <c:numCache>
                <c:formatCode>0%</c:formatCode>
                <c:ptCount val="1"/>
                <c:pt idx="0">
                  <c:v>0</c:v>
                </c:pt>
              </c:numCache>
            </c:numRef>
          </c:cat>
          <c:val>
            <c:numRef>
              <c:f>'B - Les statistiques'!$J$8</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statistiques'!$L$8</c:f>
              <c:numCache>
                <c:formatCode>0%</c:formatCode>
                <c:ptCount val="1"/>
                <c:pt idx="0">
                  <c:v>0</c:v>
                </c:pt>
              </c:numCache>
            </c:numRef>
          </c:cat>
          <c:val>
            <c:numRef>
              <c:f>'B - Les statistiques'!$L$8</c:f>
              <c:numCache>
                <c:formatCode>0%</c:formatCode>
                <c:ptCount val="1"/>
                <c:pt idx="0">
                  <c:v>0</c:v>
                </c:pt>
              </c:numCache>
            </c:numRef>
          </c:val>
        </c:ser>
        <c:dLbls>
          <c:showLegendKey val="0"/>
          <c:showVal val="0"/>
          <c:showCatName val="0"/>
          <c:showSerName val="0"/>
          <c:showPercent val="0"/>
          <c:showBubbleSize val="0"/>
        </c:dLbls>
        <c:gapWidth val="75"/>
        <c:overlap val="100"/>
        <c:axId val="92576000"/>
        <c:axId val="92577792"/>
      </c:barChart>
      <c:catAx>
        <c:axId val="92576000"/>
        <c:scaling>
          <c:orientation val="minMax"/>
        </c:scaling>
        <c:delete val="1"/>
        <c:axPos val="l"/>
        <c:numFmt formatCode="0%" sourceLinked="1"/>
        <c:majorTickMark val="out"/>
        <c:minorTickMark val="none"/>
        <c:tickLblPos val="nextTo"/>
        <c:crossAx val="92577792"/>
        <c:crosses val="autoZero"/>
        <c:auto val="1"/>
        <c:lblAlgn val="ctr"/>
        <c:lblOffset val="100"/>
        <c:noMultiLvlLbl val="0"/>
      </c:catAx>
      <c:valAx>
        <c:axId val="92577792"/>
        <c:scaling>
          <c:orientation val="minMax"/>
          <c:max val="1"/>
          <c:min val="0"/>
        </c:scaling>
        <c:delete val="1"/>
        <c:axPos val="b"/>
        <c:numFmt formatCode="0%" sourceLinked="1"/>
        <c:majorTickMark val="out"/>
        <c:minorTickMark val="none"/>
        <c:tickLblPos val="nextTo"/>
        <c:crossAx val="9257600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statistiques'!$J$53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statistiques'!$L$53</c:f>
              <c:numCache>
                <c:formatCode>0%</c:formatCode>
                <c:ptCount val="1"/>
                <c:pt idx="0">
                  <c:v>0</c:v>
                </c:pt>
              </c:numCache>
            </c:numRef>
          </c:val>
        </c:ser>
        <c:ser>
          <c:idx val="2"/>
          <c:order val="2"/>
          <c:tx>
            <c:v>oui</c:v>
          </c:tx>
          <c:spPr>
            <a:solidFill>
              <a:srgbClr val="00B050"/>
            </a:solidFill>
          </c:spPr>
          <c:invertIfNegative val="0"/>
          <c:val>
            <c:numRef>
              <c:f>'B - Les statistiques'!$J$51</c:f>
              <c:numCache>
                <c:formatCode>0%</c:formatCode>
                <c:ptCount val="1"/>
                <c:pt idx="0">
                  <c:v>0</c:v>
                </c:pt>
              </c:numCache>
            </c:numRef>
          </c:val>
        </c:ser>
        <c:ser>
          <c:idx val="3"/>
          <c:order val="3"/>
          <c:tx>
            <c:v>non</c:v>
          </c:tx>
          <c:spPr>
            <a:solidFill>
              <a:srgbClr val="FF0000"/>
            </a:solidFill>
          </c:spPr>
          <c:invertIfNegative val="0"/>
          <c:val>
            <c:numRef>
              <c:f>'B - Les statistiques'!$L$51</c:f>
              <c:numCache>
                <c:formatCode>0%</c:formatCode>
                <c:ptCount val="1"/>
                <c:pt idx="0">
                  <c:v>0</c:v>
                </c:pt>
              </c:numCache>
            </c:numRef>
          </c:val>
        </c:ser>
        <c:ser>
          <c:idx val="4"/>
          <c:order val="4"/>
          <c:tx>
            <c:v>oui</c:v>
          </c:tx>
          <c:spPr>
            <a:solidFill>
              <a:srgbClr val="00B050"/>
            </a:solidFill>
          </c:spPr>
          <c:invertIfNegative val="0"/>
          <c:val>
            <c:numRef>
              <c:f>'B - Les statistiques'!$J$51</c:f>
              <c:numCache>
                <c:formatCode>0%</c:formatCode>
                <c:ptCount val="1"/>
                <c:pt idx="0">
                  <c:v>0</c:v>
                </c:pt>
              </c:numCache>
            </c:numRef>
          </c:val>
        </c:ser>
        <c:ser>
          <c:idx val="5"/>
          <c:order val="5"/>
          <c:tx>
            <c:v>non</c:v>
          </c:tx>
          <c:spPr>
            <a:solidFill>
              <a:srgbClr val="FF0000"/>
            </a:solidFill>
          </c:spPr>
          <c:invertIfNegative val="0"/>
          <c:val>
            <c:numRef>
              <c:f>'B - Les statistiques'!$L$51</c:f>
              <c:numCache>
                <c:formatCode>0%</c:formatCode>
                <c:ptCount val="1"/>
                <c:pt idx="0">
                  <c:v>0</c:v>
                </c:pt>
              </c:numCache>
            </c:numRef>
          </c:val>
        </c:ser>
        <c:ser>
          <c:idx val="6"/>
          <c:order val="6"/>
          <c:tx>
            <c:v>oui</c:v>
          </c:tx>
          <c:spPr>
            <a:solidFill>
              <a:srgbClr val="00B050"/>
            </a:solidFill>
          </c:spPr>
          <c:invertIfNegative val="0"/>
          <c:val>
            <c:numRef>
              <c:f>'B - Les statistiques'!$J$51</c:f>
              <c:numCache>
                <c:formatCode>0%</c:formatCode>
                <c:ptCount val="1"/>
                <c:pt idx="0">
                  <c:v>0</c:v>
                </c:pt>
              </c:numCache>
            </c:numRef>
          </c:val>
        </c:ser>
        <c:ser>
          <c:idx val="7"/>
          <c:order val="7"/>
          <c:tx>
            <c:v>non</c:v>
          </c:tx>
          <c:spPr>
            <a:solidFill>
              <a:srgbClr val="FF0000"/>
            </a:solidFill>
          </c:spPr>
          <c:invertIfNegative val="0"/>
          <c:val>
            <c:numRef>
              <c:f>'B - Les statistiques'!$L$51</c:f>
              <c:numCache>
                <c:formatCode>0%</c:formatCode>
                <c:ptCount val="1"/>
                <c:pt idx="0">
                  <c:v>0</c:v>
                </c:pt>
              </c:numCache>
            </c:numRef>
          </c:val>
        </c:ser>
        <c:ser>
          <c:idx val="8"/>
          <c:order val="8"/>
          <c:tx>
            <c:v>oui</c:v>
          </c:tx>
          <c:spPr>
            <a:solidFill>
              <a:srgbClr val="00B050"/>
            </a:solidFill>
          </c:spPr>
          <c:invertIfNegative val="0"/>
          <c:val>
            <c:numRef>
              <c:f>'B - Les statistiques'!$J$51</c:f>
              <c:numCache>
                <c:formatCode>0%</c:formatCode>
                <c:ptCount val="1"/>
                <c:pt idx="0">
                  <c:v>0</c:v>
                </c:pt>
              </c:numCache>
            </c:numRef>
          </c:val>
        </c:ser>
        <c:ser>
          <c:idx val="9"/>
          <c:order val="9"/>
          <c:tx>
            <c:v>non</c:v>
          </c:tx>
          <c:spPr>
            <a:solidFill>
              <a:srgbClr val="FF0000"/>
            </a:solidFill>
          </c:spPr>
          <c:invertIfNegative val="0"/>
          <c:val>
            <c:numRef>
              <c:f>'B - Les statistiques'!$L$51</c:f>
              <c:numCache>
                <c:formatCode>0%</c:formatCode>
                <c:ptCount val="1"/>
                <c:pt idx="0">
                  <c:v>0</c:v>
                </c:pt>
              </c:numCache>
            </c:numRef>
          </c:val>
        </c:ser>
        <c:ser>
          <c:idx val="10"/>
          <c:order val="10"/>
          <c:tx>
            <c:v>oui</c:v>
          </c:tx>
          <c:spPr>
            <a:solidFill>
              <a:srgbClr val="00B050"/>
            </a:solidFill>
          </c:spPr>
          <c:invertIfNegative val="0"/>
          <c:val>
            <c:numRef>
              <c:f>'B - Les statistiques'!$J$51</c:f>
              <c:numCache>
                <c:formatCode>0%</c:formatCode>
                <c:ptCount val="1"/>
                <c:pt idx="0">
                  <c:v>0</c:v>
                </c:pt>
              </c:numCache>
            </c:numRef>
          </c:val>
        </c:ser>
        <c:ser>
          <c:idx val="11"/>
          <c:order val="11"/>
          <c:tx>
            <c:v>non</c:v>
          </c:tx>
          <c:spPr>
            <a:solidFill>
              <a:srgbClr val="FF0000"/>
            </a:solidFill>
          </c:spPr>
          <c:invertIfNegative val="0"/>
          <c:val>
            <c:numRef>
              <c:f>'B - Les statistiques'!$L$51</c:f>
              <c:numCache>
                <c:formatCode>0%</c:formatCode>
                <c:ptCount val="1"/>
                <c:pt idx="0">
                  <c:v>0</c:v>
                </c:pt>
              </c:numCache>
            </c:numRef>
          </c:val>
        </c:ser>
        <c:ser>
          <c:idx val="12"/>
          <c:order val="12"/>
          <c:tx>
            <c:v>oui</c:v>
          </c:tx>
          <c:spPr>
            <a:solidFill>
              <a:srgbClr val="00B050"/>
            </a:solidFill>
          </c:spPr>
          <c:invertIfNegative val="0"/>
          <c:val>
            <c:numRef>
              <c:f>'B - Les statistiques'!$J$51</c:f>
              <c:numCache>
                <c:formatCode>0%</c:formatCode>
                <c:ptCount val="1"/>
                <c:pt idx="0">
                  <c:v>0</c:v>
                </c:pt>
              </c:numCache>
            </c:numRef>
          </c:val>
        </c:ser>
        <c:ser>
          <c:idx val="13"/>
          <c:order val="13"/>
          <c:tx>
            <c:v>non</c:v>
          </c:tx>
          <c:spPr>
            <a:solidFill>
              <a:srgbClr val="FF0000"/>
            </a:solidFill>
          </c:spPr>
          <c:invertIfNegative val="0"/>
          <c:val>
            <c:numRef>
              <c:f>'B - Les statistiques'!$L$51</c:f>
              <c:numCache>
                <c:formatCode>0%</c:formatCode>
                <c:ptCount val="1"/>
                <c:pt idx="0">
                  <c:v>0</c:v>
                </c:pt>
              </c:numCache>
            </c:numRef>
          </c:val>
        </c:ser>
        <c:ser>
          <c:idx val="14"/>
          <c:order val="14"/>
          <c:tx>
            <c:v>oui</c:v>
          </c:tx>
          <c:spPr>
            <a:solidFill>
              <a:srgbClr val="00B050"/>
            </a:solidFill>
          </c:spPr>
          <c:invertIfNegative val="0"/>
          <c:val>
            <c:numRef>
              <c:f>'B - Les statistiques'!$J$51</c:f>
              <c:numCache>
                <c:formatCode>0%</c:formatCode>
                <c:ptCount val="1"/>
                <c:pt idx="0">
                  <c:v>0</c:v>
                </c:pt>
              </c:numCache>
            </c:numRef>
          </c:val>
        </c:ser>
        <c:ser>
          <c:idx val="15"/>
          <c:order val="15"/>
          <c:tx>
            <c:v>non</c:v>
          </c:tx>
          <c:spPr>
            <a:solidFill>
              <a:srgbClr val="FF0000"/>
            </a:solidFill>
          </c:spPr>
          <c:invertIfNegative val="0"/>
          <c:val>
            <c:numRef>
              <c:f>'B - Les statistiques'!$L$51</c:f>
              <c:numCache>
                <c:formatCode>0%</c:formatCode>
                <c:ptCount val="1"/>
                <c:pt idx="0">
                  <c:v>0</c:v>
                </c:pt>
              </c:numCache>
            </c:numRef>
          </c:val>
        </c:ser>
        <c:ser>
          <c:idx val="16"/>
          <c:order val="16"/>
          <c:tx>
            <c:v>oui</c:v>
          </c:tx>
          <c:spPr>
            <a:solidFill>
              <a:srgbClr val="00B050"/>
            </a:solidFill>
          </c:spPr>
          <c:invertIfNegative val="0"/>
          <c:val>
            <c:numRef>
              <c:f>'B - Les statistiques'!$J$51</c:f>
              <c:numCache>
                <c:formatCode>0%</c:formatCode>
                <c:ptCount val="1"/>
                <c:pt idx="0">
                  <c:v>0</c:v>
                </c:pt>
              </c:numCache>
            </c:numRef>
          </c:val>
        </c:ser>
        <c:ser>
          <c:idx val="17"/>
          <c:order val="17"/>
          <c:tx>
            <c:v>non</c:v>
          </c:tx>
          <c:spPr>
            <a:solidFill>
              <a:srgbClr val="FF0000"/>
            </a:solidFill>
          </c:spPr>
          <c:invertIfNegative val="0"/>
          <c:val>
            <c:numRef>
              <c:f>'B - Les statistiques'!$L$51</c:f>
              <c:numCache>
                <c:formatCode>0%</c:formatCode>
                <c:ptCount val="1"/>
                <c:pt idx="0">
                  <c:v>0</c:v>
                </c:pt>
              </c:numCache>
            </c:numRef>
          </c:val>
        </c:ser>
        <c:ser>
          <c:idx val="18"/>
          <c:order val="18"/>
          <c:tx>
            <c:v>oui</c:v>
          </c:tx>
          <c:spPr>
            <a:solidFill>
              <a:srgbClr val="00B050"/>
            </a:solidFill>
          </c:spPr>
          <c:invertIfNegative val="0"/>
          <c:val>
            <c:numRef>
              <c:f>'B - Les statistiques'!$J$51</c:f>
              <c:numCache>
                <c:formatCode>0%</c:formatCode>
                <c:ptCount val="1"/>
                <c:pt idx="0">
                  <c:v>0</c:v>
                </c:pt>
              </c:numCache>
            </c:numRef>
          </c:val>
        </c:ser>
        <c:ser>
          <c:idx val="19"/>
          <c:order val="19"/>
          <c:tx>
            <c:v>non</c:v>
          </c:tx>
          <c:spPr>
            <a:solidFill>
              <a:srgbClr val="FF0000"/>
            </a:solidFill>
          </c:spPr>
          <c:invertIfNegative val="0"/>
          <c:val>
            <c:numRef>
              <c:f>'B - Les statistiques'!$L$51</c:f>
              <c:numCache>
                <c:formatCode>0%</c:formatCode>
                <c:ptCount val="1"/>
                <c:pt idx="0">
                  <c:v>0</c:v>
                </c:pt>
              </c:numCache>
            </c:numRef>
          </c:val>
        </c:ser>
        <c:ser>
          <c:idx val="20"/>
          <c:order val="20"/>
          <c:tx>
            <c:v>oui</c:v>
          </c:tx>
          <c:spPr>
            <a:solidFill>
              <a:srgbClr val="00B050"/>
            </a:solidFill>
          </c:spPr>
          <c:invertIfNegative val="0"/>
          <c:val>
            <c:numRef>
              <c:f>'B - Les statistiques'!$J$51</c:f>
              <c:numCache>
                <c:formatCode>0%</c:formatCode>
                <c:ptCount val="1"/>
                <c:pt idx="0">
                  <c:v>0</c:v>
                </c:pt>
              </c:numCache>
            </c:numRef>
          </c:val>
        </c:ser>
        <c:ser>
          <c:idx val="21"/>
          <c:order val="21"/>
          <c:tx>
            <c:v>non</c:v>
          </c:tx>
          <c:spPr>
            <a:solidFill>
              <a:srgbClr val="FF0000"/>
            </a:solidFill>
          </c:spPr>
          <c:invertIfNegative val="0"/>
          <c:val>
            <c:numRef>
              <c:f>'B - Les statistiques'!$L$51</c:f>
              <c:numCache>
                <c:formatCode>0%</c:formatCode>
                <c:ptCount val="1"/>
                <c:pt idx="0">
                  <c:v>0</c:v>
                </c:pt>
              </c:numCache>
            </c:numRef>
          </c:val>
        </c:ser>
        <c:ser>
          <c:idx val="22"/>
          <c:order val="22"/>
          <c:tx>
            <c:v>oui</c:v>
          </c:tx>
          <c:spPr>
            <a:solidFill>
              <a:srgbClr val="00B050"/>
            </a:solidFill>
          </c:spPr>
          <c:invertIfNegative val="0"/>
          <c:val>
            <c:numRef>
              <c:f>'B - Les statistiques'!$J$51</c:f>
              <c:numCache>
                <c:formatCode>0%</c:formatCode>
                <c:ptCount val="1"/>
                <c:pt idx="0">
                  <c:v>0</c:v>
                </c:pt>
              </c:numCache>
            </c:numRef>
          </c:val>
        </c:ser>
        <c:ser>
          <c:idx val="23"/>
          <c:order val="23"/>
          <c:tx>
            <c:v>non</c:v>
          </c:tx>
          <c:spPr>
            <a:solidFill>
              <a:srgbClr val="FF0000"/>
            </a:solidFill>
          </c:spPr>
          <c:invertIfNegative val="0"/>
          <c:val>
            <c:numRef>
              <c:f>'B - Les statistiques'!$L$51</c:f>
              <c:numCache>
                <c:formatCode>0%</c:formatCode>
                <c:ptCount val="1"/>
                <c:pt idx="0">
                  <c:v>0</c:v>
                </c:pt>
              </c:numCache>
            </c:numRef>
          </c:val>
        </c:ser>
        <c:ser>
          <c:idx val="24"/>
          <c:order val="24"/>
          <c:tx>
            <c:v>oui</c:v>
          </c:tx>
          <c:spPr>
            <a:solidFill>
              <a:srgbClr val="00B050"/>
            </a:solidFill>
          </c:spPr>
          <c:invertIfNegative val="0"/>
          <c:val>
            <c:numRef>
              <c:f>'B - Les statistiques'!$J$51</c:f>
              <c:numCache>
                <c:formatCode>0%</c:formatCode>
                <c:ptCount val="1"/>
                <c:pt idx="0">
                  <c:v>0</c:v>
                </c:pt>
              </c:numCache>
            </c:numRef>
          </c:val>
        </c:ser>
        <c:ser>
          <c:idx val="25"/>
          <c:order val="25"/>
          <c:tx>
            <c:v>non</c:v>
          </c:tx>
          <c:spPr>
            <a:solidFill>
              <a:srgbClr val="FF0000"/>
            </a:solidFill>
          </c:spPr>
          <c:invertIfNegative val="0"/>
          <c:val>
            <c:numRef>
              <c:f>'B - Les statistiques'!$L$51</c:f>
              <c:numCache>
                <c:formatCode>0%</c:formatCode>
                <c:ptCount val="1"/>
                <c:pt idx="0">
                  <c:v>0</c:v>
                </c:pt>
              </c:numCache>
            </c:numRef>
          </c:val>
        </c:ser>
        <c:ser>
          <c:idx val="26"/>
          <c:order val="26"/>
          <c:tx>
            <c:v>oui</c:v>
          </c:tx>
          <c:spPr>
            <a:solidFill>
              <a:srgbClr val="00B050"/>
            </a:solidFill>
          </c:spPr>
          <c:invertIfNegative val="0"/>
          <c:val>
            <c:numRef>
              <c:f>'B - Les statistiques'!$J$51</c:f>
              <c:numCache>
                <c:formatCode>0%</c:formatCode>
                <c:ptCount val="1"/>
                <c:pt idx="0">
                  <c:v>0</c:v>
                </c:pt>
              </c:numCache>
            </c:numRef>
          </c:val>
        </c:ser>
        <c:ser>
          <c:idx val="27"/>
          <c:order val="27"/>
          <c:tx>
            <c:v>non</c:v>
          </c:tx>
          <c:spPr>
            <a:solidFill>
              <a:srgbClr val="FF0000"/>
            </a:solidFill>
          </c:spPr>
          <c:invertIfNegative val="0"/>
          <c:val>
            <c:numRef>
              <c:f>'B - Les statistiques'!$L$51</c:f>
              <c:numCache>
                <c:formatCode>0%</c:formatCode>
                <c:ptCount val="1"/>
                <c:pt idx="0">
                  <c:v>0</c:v>
                </c:pt>
              </c:numCache>
            </c:numRef>
          </c:val>
        </c:ser>
        <c:ser>
          <c:idx val="28"/>
          <c:order val="28"/>
          <c:tx>
            <c:v>oui</c:v>
          </c:tx>
          <c:spPr>
            <a:solidFill>
              <a:srgbClr val="00B050"/>
            </a:solidFill>
          </c:spPr>
          <c:invertIfNegative val="0"/>
          <c:val>
            <c:numRef>
              <c:f>'B - Les statistiques'!$J$51</c:f>
              <c:numCache>
                <c:formatCode>0%</c:formatCode>
                <c:ptCount val="1"/>
                <c:pt idx="0">
                  <c:v>0</c:v>
                </c:pt>
              </c:numCache>
            </c:numRef>
          </c:val>
        </c:ser>
        <c:ser>
          <c:idx val="29"/>
          <c:order val="29"/>
          <c:tx>
            <c:v>non</c:v>
          </c:tx>
          <c:spPr>
            <a:solidFill>
              <a:srgbClr val="FF0000"/>
            </a:solidFill>
          </c:spPr>
          <c:invertIfNegative val="0"/>
          <c:val>
            <c:numRef>
              <c:f>'B - Les statistiques'!$L$51</c:f>
              <c:numCache>
                <c:formatCode>0%</c:formatCode>
                <c:ptCount val="1"/>
                <c:pt idx="0">
                  <c:v>0</c:v>
                </c:pt>
              </c:numCache>
            </c:numRef>
          </c:val>
        </c:ser>
        <c:ser>
          <c:idx val="30"/>
          <c:order val="30"/>
          <c:tx>
            <c:v>oui</c:v>
          </c:tx>
          <c:spPr>
            <a:solidFill>
              <a:srgbClr val="00B050"/>
            </a:solidFill>
          </c:spPr>
          <c:invertIfNegative val="0"/>
          <c:val>
            <c:numRef>
              <c:f>'B - Les statistiques'!$J$51</c:f>
              <c:numCache>
                <c:formatCode>0%</c:formatCode>
                <c:ptCount val="1"/>
                <c:pt idx="0">
                  <c:v>0</c:v>
                </c:pt>
              </c:numCache>
            </c:numRef>
          </c:val>
        </c:ser>
        <c:ser>
          <c:idx val="31"/>
          <c:order val="31"/>
          <c:tx>
            <c:v>non</c:v>
          </c:tx>
          <c:spPr>
            <a:solidFill>
              <a:srgbClr val="FF0000"/>
            </a:solidFill>
          </c:spPr>
          <c:invertIfNegative val="0"/>
          <c:val>
            <c:numRef>
              <c:f>'B - Les statistiques'!$L$51</c:f>
              <c:numCache>
                <c:formatCode>0%</c:formatCode>
                <c:ptCount val="1"/>
                <c:pt idx="0">
                  <c:v>0</c:v>
                </c:pt>
              </c:numCache>
            </c:numRef>
          </c:val>
        </c:ser>
        <c:ser>
          <c:idx val="32"/>
          <c:order val="32"/>
          <c:tx>
            <c:v>oui</c:v>
          </c:tx>
          <c:spPr>
            <a:solidFill>
              <a:srgbClr val="00B050"/>
            </a:solidFill>
          </c:spPr>
          <c:invertIfNegative val="0"/>
          <c:val>
            <c:numRef>
              <c:f>'B - Les statistiques'!$J$51</c:f>
              <c:numCache>
                <c:formatCode>0%</c:formatCode>
                <c:ptCount val="1"/>
                <c:pt idx="0">
                  <c:v>0</c:v>
                </c:pt>
              </c:numCache>
            </c:numRef>
          </c:val>
        </c:ser>
        <c:ser>
          <c:idx val="33"/>
          <c:order val="33"/>
          <c:tx>
            <c:v>non</c:v>
          </c:tx>
          <c:spPr>
            <a:solidFill>
              <a:srgbClr val="FF0000"/>
            </a:solidFill>
          </c:spPr>
          <c:invertIfNegative val="0"/>
          <c:val>
            <c:numRef>
              <c:f>'B - Les statistiques'!$L$51</c:f>
              <c:numCache>
                <c:formatCode>0%</c:formatCode>
                <c:ptCount val="1"/>
                <c:pt idx="0">
                  <c:v>0</c:v>
                </c:pt>
              </c:numCache>
            </c:numRef>
          </c:val>
        </c:ser>
        <c:ser>
          <c:idx val="34"/>
          <c:order val="34"/>
          <c:tx>
            <c:v>oui</c:v>
          </c:tx>
          <c:spPr>
            <a:solidFill>
              <a:srgbClr val="00B050"/>
            </a:solidFill>
          </c:spPr>
          <c:invertIfNegative val="0"/>
          <c:val>
            <c:numRef>
              <c:f>'B - Les statistiques'!$J$51</c:f>
              <c:numCache>
                <c:formatCode>0%</c:formatCode>
                <c:ptCount val="1"/>
                <c:pt idx="0">
                  <c:v>0</c:v>
                </c:pt>
              </c:numCache>
            </c:numRef>
          </c:val>
        </c:ser>
        <c:ser>
          <c:idx val="35"/>
          <c:order val="35"/>
          <c:tx>
            <c:v>non</c:v>
          </c:tx>
          <c:spPr>
            <a:solidFill>
              <a:srgbClr val="FF0000"/>
            </a:solidFill>
          </c:spPr>
          <c:invertIfNegative val="0"/>
          <c:val>
            <c:numRef>
              <c:f>'B - Les statistiques'!$L$51</c:f>
              <c:numCache>
                <c:formatCode>0%</c:formatCode>
                <c:ptCount val="1"/>
                <c:pt idx="0">
                  <c:v>0</c:v>
                </c:pt>
              </c:numCache>
            </c:numRef>
          </c:val>
        </c:ser>
        <c:ser>
          <c:idx val="36"/>
          <c:order val="36"/>
          <c:tx>
            <c:v>oui</c:v>
          </c:tx>
          <c:spPr>
            <a:solidFill>
              <a:srgbClr val="00B050"/>
            </a:solidFill>
          </c:spPr>
          <c:invertIfNegative val="0"/>
          <c:val>
            <c:numRef>
              <c:f>'B - Les statistiques'!$J$51</c:f>
              <c:numCache>
                <c:formatCode>0%</c:formatCode>
                <c:ptCount val="1"/>
                <c:pt idx="0">
                  <c:v>0</c:v>
                </c:pt>
              </c:numCache>
            </c:numRef>
          </c:val>
        </c:ser>
        <c:ser>
          <c:idx val="37"/>
          <c:order val="37"/>
          <c:tx>
            <c:v>non</c:v>
          </c:tx>
          <c:spPr>
            <a:solidFill>
              <a:srgbClr val="FF0000"/>
            </a:solidFill>
          </c:spPr>
          <c:invertIfNegative val="0"/>
          <c:val>
            <c:numRef>
              <c:f>'B - Les statistiques'!$L$51</c:f>
              <c:numCache>
                <c:formatCode>0%</c:formatCode>
                <c:ptCount val="1"/>
                <c:pt idx="0">
                  <c:v>0</c:v>
                </c:pt>
              </c:numCache>
            </c:numRef>
          </c:val>
        </c:ser>
        <c:ser>
          <c:idx val="38"/>
          <c:order val="38"/>
          <c:tx>
            <c:v>oui</c:v>
          </c:tx>
          <c:spPr>
            <a:solidFill>
              <a:srgbClr val="00B050"/>
            </a:solidFill>
          </c:spPr>
          <c:invertIfNegative val="0"/>
          <c:val>
            <c:numRef>
              <c:f>'B - Les statistiques'!$J$51</c:f>
              <c:numCache>
                <c:formatCode>0%</c:formatCode>
                <c:ptCount val="1"/>
                <c:pt idx="0">
                  <c:v>0</c:v>
                </c:pt>
              </c:numCache>
            </c:numRef>
          </c:val>
        </c:ser>
        <c:ser>
          <c:idx val="39"/>
          <c:order val="39"/>
          <c:tx>
            <c:v>non</c:v>
          </c:tx>
          <c:spPr>
            <a:solidFill>
              <a:srgbClr val="FF0000"/>
            </a:solidFill>
          </c:spPr>
          <c:invertIfNegative val="0"/>
          <c:val>
            <c:numRef>
              <c:f>'B - Les statistiques'!$L$51</c:f>
              <c:numCache>
                <c:formatCode>0%</c:formatCode>
                <c:ptCount val="1"/>
                <c:pt idx="0">
                  <c:v>0</c:v>
                </c:pt>
              </c:numCache>
            </c:numRef>
          </c:val>
        </c:ser>
        <c:ser>
          <c:idx val="40"/>
          <c:order val="40"/>
          <c:tx>
            <c:v>oui</c:v>
          </c:tx>
          <c:spPr>
            <a:solidFill>
              <a:srgbClr val="00B050"/>
            </a:solidFill>
          </c:spPr>
          <c:invertIfNegative val="0"/>
          <c:val>
            <c:numRef>
              <c:f>'B - Les statistiques'!$J$51</c:f>
              <c:numCache>
                <c:formatCode>0%</c:formatCode>
                <c:ptCount val="1"/>
                <c:pt idx="0">
                  <c:v>0</c:v>
                </c:pt>
              </c:numCache>
            </c:numRef>
          </c:val>
        </c:ser>
        <c:ser>
          <c:idx val="41"/>
          <c:order val="41"/>
          <c:tx>
            <c:v>non</c:v>
          </c:tx>
          <c:spPr>
            <a:solidFill>
              <a:srgbClr val="FF0000"/>
            </a:solidFill>
          </c:spPr>
          <c:invertIfNegative val="0"/>
          <c:val>
            <c:numRef>
              <c:f>'B - Les statistiques'!$L$51</c:f>
              <c:numCache>
                <c:formatCode>0%</c:formatCode>
                <c:ptCount val="1"/>
                <c:pt idx="0">
                  <c:v>0</c:v>
                </c:pt>
              </c:numCache>
            </c:numRef>
          </c:val>
        </c:ser>
        <c:ser>
          <c:idx val="42"/>
          <c:order val="42"/>
          <c:tx>
            <c:v>oui</c:v>
          </c:tx>
          <c:spPr>
            <a:solidFill>
              <a:srgbClr val="00B050"/>
            </a:solidFill>
          </c:spPr>
          <c:invertIfNegative val="0"/>
          <c:val>
            <c:numRef>
              <c:f>'B - Les statistiques'!$J$51</c:f>
              <c:numCache>
                <c:formatCode>0%</c:formatCode>
                <c:ptCount val="1"/>
                <c:pt idx="0">
                  <c:v>0</c:v>
                </c:pt>
              </c:numCache>
            </c:numRef>
          </c:val>
        </c:ser>
        <c:ser>
          <c:idx val="43"/>
          <c:order val="43"/>
          <c:tx>
            <c:v>non</c:v>
          </c:tx>
          <c:spPr>
            <a:solidFill>
              <a:srgbClr val="FF0000"/>
            </a:solidFill>
          </c:spPr>
          <c:invertIfNegative val="0"/>
          <c:val>
            <c:numRef>
              <c:f>'B - Les statistiques'!$L$51</c:f>
              <c:numCache>
                <c:formatCode>0%</c:formatCode>
                <c:ptCount val="1"/>
                <c:pt idx="0">
                  <c:v>0</c:v>
                </c:pt>
              </c:numCache>
            </c:numRef>
          </c:val>
        </c:ser>
        <c:ser>
          <c:idx val="44"/>
          <c:order val="44"/>
          <c:tx>
            <c:v>oui</c:v>
          </c:tx>
          <c:spPr>
            <a:solidFill>
              <a:srgbClr val="00B050"/>
            </a:solidFill>
          </c:spPr>
          <c:invertIfNegative val="0"/>
          <c:val>
            <c:numRef>
              <c:f>'B - Les statistiques'!$J$51</c:f>
              <c:numCache>
                <c:formatCode>0%</c:formatCode>
                <c:ptCount val="1"/>
                <c:pt idx="0">
                  <c:v>0</c:v>
                </c:pt>
              </c:numCache>
            </c:numRef>
          </c:val>
        </c:ser>
        <c:ser>
          <c:idx val="45"/>
          <c:order val="45"/>
          <c:tx>
            <c:v>non</c:v>
          </c:tx>
          <c:spPr>
            <a:solidFill>
              <a:srgbClr val="FF0000"/>
            </a:solidFill>
          </c:spPr>
          <c:invertIfNegative val="0"/>
          <c:val>
            <c:numRef>
              <c:f>'B - Les statistiques'!$L$51</c:f>
              <c:numCache>
                <c:formatCode>0%</c:formatCode>
                <c:ptCount val="1"/>
                <c:pt idx="0">
                  <c:v>0</c:v>
                </c:pt>
              </c:numCache>
            </c:numRef>
          </c:val>
        </c:ser>
        <c:ser>
          <c:idx val="46"/>
          <c:order val="46"/>
          <c:tx>
            <c:v>oui</c:v>
          </c:tx>
          <c:spPr>
            <a:solidFill>
              <a:srgbClr val="00B050"/>
            </a:solidFill>
          </c:spPr>
          <c:invertIfNegative val="0"/>
          <c:val>
            <c:numRef>
              <c:f>'B - Les statistiques'!$J$51</c:f>
              <c:numCache>
                <c:formatCode>0%</c:formatCode>
                <c:ptCount val="1"/>
                <c:pt idx="0">
                  <c:v>0</c:v>
                </c:pt>
              </c:numCache>
            </c:numRef>
          </c:val>
        </c:ser>
        <c:ser>
          <c:idx val="47"/>
          <c:order val="47"/>
          <c:tx>
            <c:v>non</c:v>
          </c:tx>
          <c:spPr>
            <a:solidFill>
              <a:srgbClr val="FF0000"/>
            </a:solidFill>
          </c:spPr>
          <c:invertIfNegative val="0"/>
          <c:val>
            <c:numRef>
              <c:f>'B - Les statistiques'!$L$51</c:f>
              <c:numCache>
                <c:formatCode>0%</c:formatCode>
                <c:ptCount val="1"/>
                <c:pt idx="0">
                  <c:v>0</c:v>
                </c:pt>
              </c:numCache>
            </c:numRef>
          </c:val>
        </c:ser>
        <c:ser>
          <c:idx val="48"/>
          <c:order val="48"/>
          <c:tx>
            <c:v>oui</c:v>
          </c:tx>
          <c:spPr>
            <a:solidFill>
              <a:srgbClr val="00B050"/>
            </a:solidFill>
          </c:spPr>
          <c:invertIfNegative val="0"/>
          <c:val>
            <c:numRef>
              <c:f>'B - Les statistiques'!$J$51</c:f>
              <c:numCache>
                <c:formatCode>0%</c:formatCode>
                <c:ptCount val="1"/>
                <c:pt idx="0">
                  <c:v>0</c:v>
                </c:pt>
              </c:numCache>
            </c:numRef>
          </c:val>
        </c:ser>
        <c:ser>
          <c:idx val="49"/>
          <c:order val="49"/>
          <c:tx>
            <c:v>non</c:v>
          </c:tx>
          <c:spPr>
            <a:solidFill>
              <a:srgbClr val="FF0000"/>
            </a:solidFill>
          </c:spPr>
          <c:invertIfNegative val="0"/>
          <c:val>
            <c:numRef>
              <c:f>'B - Les statistiques'!$L$51</c:f>
              <c:numCache>
                <c:formatCode>0%</c:formatCode>
                <c:ptCount val="1"/>
                <c:pt idx="0">
                  <c:v>0</c:v>
                </c:pt>
              </c:numCache>
            </c:numRef>
          </c:val>
        </c:ser>
        <c:ser>
          <c:idx val="50"/>
          <c:order val="50"/>
          <c:tx>
            <c:v>oui</c:v>
          </c:tx>
          <c:spPr>
            <a:solidFill>
              <a:srgbClr val="00B050"/>
            </a:solidFill>
          </c:spPr>
          <c:invertIfNegative val="0"/>
          <c:val>
            <c:numRef>
              <c:f>'B - Les statistiques'!$J$51</c:f>
              <c:numCache>
                <c:formatCode>0%</c:formatCode>
                <c:ptCount val="1"/>
                <c:pt idx="0">
                  <c:v>0</c:v>
                </c:pt>
              </c:numCache>
            </c:numRef>
          </c:val>
        </c:ser>
        <c:ser>
          <c:idx val="51"/>
          <c:order val="51"/>
          <c:tx>
            <c:v>non</c:v>
          </c:tx>
          <c:spPr>
            <a:solidFill>
              <a:srgbClr val="FF0000"/>
            </a:solidFill>
          </c:spPr>
          <c:invertIfNegative val="0"/>
          <c:val>
            <c:numRef>
              <c:f>'B - Les statistiques'!$L$51</c:f>
              <c:numCache>
                <c:formatCode>0%</c:formatCode>
                <c:ptCount val="1"/>
                <c:pt idx="0">
                  <c:v>0</c:v>
                </c:pt>
              </c:numCache>
            </c:numRef>
          </c:val>
        </c:ser>
        <c:ser>
          <c:idx val="52"/>
          <c:order val="52"/>
          <c:tx>
            <c:v>oui</c:v>
          </c:tx>
          <c:spPr>
            <a:solidFill>
              <a:srgbClr val="00B050"/>
            </a:solidFill>
          </c:spPr>
          <c:invertIfNegative val="0"/>
          <c:val>
            <c:numRef>
              <c:f>'B - Les statistiques'!$J$51</c:f>
              <c:numCache>
                <c:formatCode>0%</c:formatCode>
                <c:ptCount val="1"/>
                <c:pt idx="0">
                  <c:v>0</c:v>
                </c:pt>
              </c:numCache>
            </c:numRef>
          </c:val>
        </c:ser>
        <c:ser>
          <c:idx val="53"/>
          <c:order val="53"/>
          <c:tx>
            <c:v>non</c:v>
          </c:tx>
          <c:spPr>
            <a:solidFill>
              <a:srgbClr val="FF0000"/>
            </a:solidFill>
          </c:spPr>
          <c:invertIfNegative val="0"/>
          <c:val>
            <c:numRef>
              <c:f>'B - Les statistiques'!$L$51</c:f>
              <c:numCache>
                <c:formatCode>0%</c:formatCode>
                <c:ptCount val="1"/>
                <c:pt idx="0">
                  <c:v>0</c:v>
                </c:pt>
              </c:numCache>
            </c:numRef>
          </c:val>
        </c:ser>
        <c:ser>
          <c:idx val="54"/>
          <c:order val="54"/>
          <c:tx>
            <c:v>oui</c:v>
          </c:tx>
          <c:spPr>
            <a:solidFill>
              <a:srgbClr val="00B050"/>
            </a:solidFill>
          </c:spPr>
          <c:invertIfNegative val="0"/>
          <c:val>
            <c:numRef>
              <c:f>'B - Les statistiques'!$J$51</c:f>
              <c:numCache>
                <c:formatCode>0%</c:formatCode>
                <c:ptCount val="1"/>
                <c:pt idx="0">
                  <c:v>0</c:v>
                </c:pt>
              </c:numCache>
            </c:numRef>
          </c:val>
        </c:ser>
        <c:ser>
          <c:idx val="55"/>
          <c:order val="55"/>
          <c:tx>
            <c:v>non</c:v>
          </c:tx>
          <c:spPr>
            <a:solidFill>
              <a:srgbClr val="FF0000"/>
            </a:solidFill>
          </c:spPr>
          <c:invertIfNegative val="0"/>
          <c:val>
            <c:numRef>
              <c:f>'B - Les statistiques'!$L$51</c:f>
              <c:numCache>
                <c:formatCode>0%</c:formatCode>
                <c:ptCount val="1"/>
                <c:pt idx="0">
                  <c:v>0</c:v>
                </c:pt>
              </c:numCache>
            </c:numRef>
          </c:val>
        </c:ser>
        <c:ser>
          <c:idx val="56"/>
          <c:order val="56"/>
          <c:tx>
            <c:v>oui</c:v>
          </c:tx>
          <c:spPr>
            <a:solidFill>
              <a:srgbClr val="00B050"/>
            </a:solidFill>
          </c:spPr>
          <c:invertIfNegative val="0"/>
          <c:val>
            <c:numRef>
              <c:f>'B - Les statistiques'!$J$51</c:f>
              <c:numCache>
                <c:formatCode>0%</c:formatCode>
                <c:ptCount val="1"/>
                <c:pt idx="0">
                  <c:v>0</c:v>
                </c:pt>
              </c:numCache>
            </c:numRef>
          </c:val>
        </c:ser>
        <c:ser>
          <c:idx val="57"/>
          <c:order val="57"/>
          <c:tx>
            <c:v>non</c:v>
          </c:tx>
          <c:spPr>
            <a:solidFill>
              <a:srgbClr val="FF0000"/>
            </a:solidFill>
          </c:spPr>
          <c:invertIfNegative val="0"/>
          <c:val>
            <c:numRef>
              <c:f>'B - Les statistiques'!$L$51</c:f>
              <c:numCache>
                <c:formatCode>0%</c:formatCode>
                <c:ptCount val="1"/>
                <c:pt idx="0">
                  <c:v>0</c:v>
                </c:pt>
              </c:numCache>
            </c:numRef>
          </c:val>
        </c:ser>
        <c:ser>
          <c:idx val="58"/>
          <c:order val="58"/>
          <c:tx>
            <c:v>oui</c:v>
          </c:tx>
          <c:spPr>
            <a:solidFill>
              <a:srgbClr val="00B050"/>
            </a:solidFill>
          </c:spPr>
          <c:invertIfNegative val="0"/>
          <c:val>
            <c:numRef>
              <c:f>'B - Les statistiques'!$J$51</c:f>
              <c:numCache>
                <c:formatCode>0%</c:formatCode>
                <c:ptCount val="1"/>
                <c:pt idx="0">
                  <c:v>0</c:v>
                </c:pt>
              </c:numCache>
            </c:numRef>
          </c:val>
        </c:ser>
        <c:ser>
          <c:idx val="59"/>
          <c:order val="59"/>
          <c:tx>
            <c:v>non</c:v>
          </c:tx>
          <c:spPr>
            <a:solidFill>
              <a:srgbClr val="FF0000"/>
            </a:solidFill>
          </c:spPr>
          <c:invertIfNegative val="0"/>
          <c:val>
            <c:numRef>
              <c:f>'B - Les statistiques'!$L$51</c:f>
              <c:numCache>
                <c:formatCode>0%</c:formatCode>
                <c:ptCount val="1"/>
                <c:pt idx="0">
                  <c:v>0</c:v>
                </c:pt>
              </c:numCache>
            </c:numRef>
          </c:val>
        </c:ser>
        <c:ser>
          <c:idx val="60"/>
          <c:order val="60"/>
          <c:tx>
            <c:v>oui</c:v>
          </c:tx>
          <c:spPr>
            <a:solidFill>
              <a:srgbClr val="00B050"/>
            </a:solidFill>
          </c:spPr>
          <c:invertIfNegative val="0"/>
          <c:val>
            <c:numRef>
              <c:f>'B - Les statistiques'!$J$51</c:f>
              <c:numCache>
                <c:formatCode>0%</c:formatCode>
                <c:ptCount val="1"/>
                <c:pt idx="0">
                  <c:v>0</c:v>
                </c:pt>
              </c:numCache>
            </c:numRef>
          </c:val>
        </c:ser>
        <c:ser>
          <c:idx val="61"/>
          <c:order val="61"/>
          <c:tx>
            <c:v>non</c:v>
          </c:tx>
          <c:spPr>
            <a:solidFill>
              <a:srgbClr val="FF0000"/>
            </a:solidFill>
          </c:spPr>
          <c:invertIfNegative val="0"/>
          <c:val>
            <c:numRef>
              <c:f>'B - Les statistiques'!$L$51</c:f>
              <c:numCache>
                <c:formatCode>0%</c:formatCode>
                <c:ptCount val="1"/>
                <c:pt idx="0">
                  <c:v>0</c:v>
                </c:pt>
              </c:numCache>
            </c:numRef>
          </c:val>
        </c:ser>
        <c:ser>
          <c:idx val="62"/>
          <c:order val="62"/>
          <c:tx>
            <c:v>oui</c:v>
          </c:tx>
          <c:spPr>
            <a:solidFill>
              <a:srgbClr val="00B050"/>
            </a:solidFill>
          </c:spPr>
          <c:invertIfNegative val="0"/>
          <c:val>
            <c:numLit>
              <c:formatCode>General</c:formatCode>
              <c:ptCount val="1"/>
              <c:pt idx="0">
                <c:v>0</c:v>
              </c:pt>
            </c:numLit>
          </c:val>
        </c:ser>
        <c:ser>
          <c:idx val="63"/>
          <c:order val="63"/>
          <c:tx>
            <c:v>non</c:v>
          </c:tx>
          <c:spPr>
            <a:solidFill>
              <a:srgbClr val="FF0000"/>
            </a:solidFill>
          </c:spPr>
          <c:invertIfNegative val="0"/>
          <c:val>
            <c:numLit>
              <c:formatCode>General</c:formatCode>
              <c:ptCount val="1"/>
              <c:pt idx="0">
                <c:v>0</c:v>
              </c:pt>
            </c:numLit>
          </c:val>
        </c:ser>
        <c:ser>
          <c:idx val="64"/>
          <c:order val="64"/>
          <c:tx>
            <c:v>oui</c:v>
          </c:tx>
          <c:spPr>
            <a:solidFill>
              <a:srgbClr val="00B050"/>
            </a:solidFill>
          </c:spPr>
          <c:invertIfNegative val="0"/>
          <c:val>
            <c:numRef>
              <c:f>'B - Les statistiques'!$J$51</c:f>
              <c:numCache>
                <c:formatCode>0%</c:formatCode>
                <c:ptCount val="1"/>
                <c:pt idx="0">
                  <c:v>0</c:v>
                </c:pt>
              </c:numCache>
            </c:numRef>
          </c:val>
        </c:ser>
        <c:ser>
          <c:idx val="65"/>
          <c:order val="65"/>
          <c:tx>
            <c:v>non</c:v>
          </c:tx>
          <c:spPr>
            <a:solidFill>
              <a:srgbClr val="FF0000"/>
            </a:solidFill>
          </c:spPr>
          <c:invertIfNegative val="0"/>
          <c:val>
            <c:numRef>
              <c:f>'B - Les statistiques'!$L$51</c:f>
              <c:numCache>
                <c:formatCode>0%</c:formatCode>
                <c:ptCount val="1"/>
                <c:pt idx="0">
                  <c:v>0</c:v>
                </c:pt>
              </c:numCache>
            </c:numRef>
          </c:val>
        </c:ser>
        <c:ser>
          <c:idx val="66"/>
          <c:order val="66"/>
          <c:tx>
            <c:v>oui</c:v>
          </c:tx>
          <c:spPr>
            <a:solidFill>
              <a:srgbClr val="00B050"/>
            </a:solidFill>
          </c:spPr>
          <c:invertIfNegative val="0"/>
          <c:val>
            <c:numRef>
              <c:f>'B - Les statistiques'!$J$51</c:f>
              <c:numCache>
                <c:formatCode>0%</c:formatCode>
                <c:ptCount val="1"/>
                <c:pt idx="0">
                  <c:v>0</c:v>
                </c:pt>
              </c:numCache>
            </c:numRef>
          </c:val>
        </c:ser>
        <c:ser>
          <c:idx val="67"/>
          <c:order val="67"/>
          <c:tx>
            <c:v>non</c:v>
          </c:tx>
          <c:spPr>
            <a:solidFill>
              <a:srgbClr val="FF0000"/>
            </a:solidFill>
          </c:spPr>
          <c:invertIfNegative val="0"/>
          <c:val>
            <c:numRef>
              <c:f>'B - Les statistiques'!$L$51</c:f>
              <c:numCache>
                <c:formatCode>0%</c:formatCode>
                <c:ptCount val="1"/>
                <c:pt idx="0">
                  <c:v>0</c:v>
                </c:pt>
              </c:numCache>
            </c:numRef>
          </c:val>
        </c:ser>
        <c:ser>
          <c:idx val="68"/>
          <c:order val="68"/>
          <c:tx>
            <c:v>oui</c:v>
          </c:tx>
          <c:spPr>
            <a:solidFill>
              <a:srgbClr val="00B050"/>
            </a:solidFill>
          </c:spPr>
          <c:invertIfNegative val="0"/>
          <c:val>
            <c:numRef>
              <c:f>'B - Les statistiques'!$J$51</c:f>
              <c:numCache>
                <c:formatCode>0%</c:formatCode>
                <c:ptCount val="1"/>
                <c:pt idx="0">
                  <c:v>0</c:v>
                </c:pt>
              </c:numCache>
            </c:numRef>
          </c:val>
        </c:ser>
        <c:ser>
          <c:idx val="69"/>
          <c:order val="69"/>
          <c:tx>
            <c:v>non</c:v>
          </c:tx>
          <c:spPr>
            <a:solidFill>
              <a:srgbClr val="FF0000"/>
            </a:solidFill>
          </c:spPr>
          <c:invertIfNegative val="0"/>
          <c:val>
            <c:numRef>
              <c:f>'B - Les statistiques'!$L$51</c:f>
              <c:numCache>
                <c:formatCode>0%</c:formatCode>
                <c:ptCount val="1"/>
                <c:pt idx="0">
                  <c:v>0</c:v>
                </c:pt>
              </c:numCache>
            </c:numRef>
          </c:val>
        </c:ser>
        <c:ser>
          <c:idx val="70"/>
          <c:order val="70"/>
          <c:tx>
            <c:v>oui</c:v>
          </c:tx>
          <c:spPr>
            <a:solidFill>
              <a:srgbClr val="00B050"/>
            </a:solidFill>
          </c:spPr>
          <c:invertIfNegative val="0"/>
          <c:val>
            <c:numRef>
              <c:f>'B - Les statistiques'!$J$51</c:f>
              <c:numCache>
                <c:formatCode>0%</c:formatCode>
                <c:ptCount val="1"/>
                <c:pt idx="0">
                  <c:v>0</c:v>
                </c:pt>
              </c:numCache>
            </c:numRef>
          </c:val>
        </c:ser>
        <c:ser>
          <c:idx val="71"/>
          <c:order val="71"/>
          <c:tx>
            <c:v>non</c:v>
          </c:tx>
          <c:spPr>
            <a:solidFill>
              <a:srgbClr val="FF0000"/>
            </a:solidFill>
          </c:spPr>
          <c:invertIfNegative val="0"/>
          <c:val>
            <c:numRef>
              <c:f>'B - Les statistiques'!$L$51</c:f>
              <c:numCache>
                <c:formatCode>0%</c:formatCode>
                <c:ptCount val="1"/>
                <c:pt idx="0">
                  <c:v>0</c:v>
                </c:pt>
              </c:numCache>
            </c:numRef>
          </c:val>
        </c:ser>
        <c:ser>
          <c:idx val="72"/>
          <c:order val="72"/>
          <c:tx>
            <c:v>oui</c:v>
          </c:tx>
          <c:spPr>
            <a:solidFill>
              <a:srgbClr val="00B050"/>
            </a:solidFill>
          </c:spPr>
          <c:invertIfNegative val="0"/>
          <c:val>
            <c:numRef>
              <c:f>'B - Les statistiques'!$J$51</c:f>
              <c:numCache>
                <c:formatCode>0%</c:formatCode>
                <c:ptCount val="1"/>
                <c:pt idx="0">
                  <c:v>0</c:v>
                </c:pt>
              </c:numCache>
            </c:numRef>
          </c:val>
        </c:ser>
        <c:ser>
          <c:idx val="73"/>
          <c:order val="73"/>
          <c:tx>
            <c:v>non</c:v>
          </c:tx>
          <c:spPr>
            <a:solidFill>
              <a:srgbClr val="FF0000"/>
            </a:solidFill>
          </c:spPr>
          <c:invertIfNegative val="0"/>
          <c:val>
            <c:numRef>
              <c:f>'B - Les statistiques'!$L$51</c:f>
              <c:numCache>
                <c:formatCode>0%</c:formatCode>
                <c:ptCount val="1"/>
                <c:pt idx="0">
                  <c:v>0</c:v>
                </c:pt>
              </c:numCache>
            </c:numRef>
          </c:val>
        </c:ser>
        <c:ser>
          <c:idx val="74"/>
          <c:order val="74"/>
          <c:tx>
            <c:v>oui</c:v>
          </c:tx>
          <c:spPr>
            <a:solidFill>
              <a:srgbClr val="00B050"/>
            </a:solidFill>
          </c:spPr>
          <c:invertIfNegative val="0"/>
          <c:val>
            <c:numRef>
              <c:f>'B - Les statistiques'!$J$51</c:f>
              <c:numCache>
                <c:formatCode>0%</c:formatCode>
                <c:ptCount val="1"/>
                <c:pt idx="0">
                  <c:v>0</c:v>
                </c:pt>
              </c:numCache>
            </c:numRef>
          </c:val>
        </c:ser>
        <c:ser>
          <c:idx val="75"/>
          <c:order val="75"/>
          <c:tx>
            <c:v>non</c:v>
          </c:tx>
          <c:spPr>
            <a:solidFill>
              <a:srgbClr val="FF0000"/>
            </a:solidFill>
          </c:spPr>
          <c:invertIfNegative val="0"/>
          <c:val>
            <c:numRef>
              <c:f>'B - Les statistiques'!$L$51</c:f>
              <c:numCache>
                <c:formatCode>0%</c:formatCode>
                <c:ptCount val="1"/>
                <c:pt idx="0">
                  <c:v>0</c:v>
                </c:pt>
              </c:numCache>
            </c:numRef>
          </c:val>
        </c:ser>
        <c:ser>
          <c:idx val="76"/>
          <c:order val="76"/>
          <c:tx>
            <c:v>oui</c:v>
          </c:tx>
          <c:spPr>
            <a:solidFill>
              <a:srgbClr val="00B050"/>
            </a:solidFill>
          </c:spPr>
          <c:invertIfNegative val="0"/>
          <c:val>
            <c:numRef>
              <c:f>'B - Les statistiques'!$J$51</c:f>
              <c:numCache>
                <c:formatCode>0%</c:formatCode>
                <c:ptCount val="1"/>
                <c:pt idx="0">
                  <c:v>0</c:v>
                </c:pt>
              </c:numCache>
            </c:numRef>
          </c:val>
        </c:ser>
        <c:ser>
          <c:idx val="77"/>
          <c:order val="77"/>
          <c:tx>
            <c:v>non</c:v>
          </c:tx>
          <c:spPr>
            <a:solidFill>
              <a:srgbClr val="FF0000"/>
            </a:solidFill>
          </c:spPr>
          <c:invertIfNegative val="0"/>
          <c:val>
            <c:numRef>
              <c:f>'B - Les statistiques'!$L$51</c:f>
              <c:numCache>
                <c:formatCode>0%</c:formatCode>
                <c:ptCount val="1"/>
                <c:pt idx="0">
                  <c:v>0</c:v>
                </c:pt>
              </c:numCache>
            </c:numRef>
          </c:val>
        </c:ser>
        <c:ser>
          <c:idx val="78"/>
          <c:order val="78"/>
          <c:tx>
            <c:v>oui</c:v>
          </c:tx>
          <c:spPr>
            <a:solidFill>
              <a:srgbClr val="00B050"/>
            </a:solidFill>
          </c:spPr>
          <c:invertIfNegative val="0"/>
          <c:val>
            <c:numRef>
              <c:f>'B - Les statistiques'!$J$51</c:f>
              <c:numCache>
                <c:formatCode>0%</c:formatCode>
                <c:ptCount val="1"/>
                <c:pt idx="0">
                  <c:v>0</c:v>
                </c:pt>
              </c:numCache>
            </c:numRef>
          </c:val>
        </c:ser>
        <c:ser>
          <c:idx val="79"/>
          <c:order val="79"/>
          <c:tx>
            <c:v>non</c:v>
          </c:tx>
          <c:spPr>
            <a:solidFill>
              <a:srgbClr val="FF0000"/>
            </a:solidFill>
          </c:spPr>
          <c:invertIfNegative val="0"/>
          <c:val>
            <c:numRef>
              <c:f>'B - Les statistiques'!$L$51</c:f>
              <c:numCache>
                <c:formatCode>0%</c:formatCode>
                <c:ptCount val="1"/>
                <c:pt idx="0">
                  <c:v>0</c:v>
                </c:pt>
              </c:numCache>
            </c:numRef>
          </c:val>
        </c:ser>
        <c:ser>
          <c:idx val="80"/>
          <c:order val="80"/>
          <c:tx>
            <c:v>oui</c:v>
          </c:tx>
          <c:spPr>
            <a:solidFill>
              <a:srgbClr val="00B050"/>
            </a:solidFill>
          </c:spPr>
          <c:invertIfNegative val="0"/>
          <c:val>
            <c:numRef>
              <c:f>'B - Les statistiques'!$J$51</c:f>
              <c:numCache>
                <c:formatCode>0%</c:formatCode>
                <c:ptCount val="1"/>
                <c:pt idx="0">
                  <c:v>0</c:v>
                </c:pt>
              </c:numCache>
            </c:numRef>
          </c:val>
        </c:ser>
        <c:ser>
          <c:idx val="81"/>
          <c:order val="81"/>
          <c:tx>
            <c:v>non</c:v>
          </c:tx>
          <c:spPr>
            <a:solidFill>
              <a:srgbClr val="FF0000"/>
            </a:solidFill>
          </c:spPr>
          <c:invertIfNegative val="0"/>
          <c:val>
            <c:numRef>
              <c:f>'B - Les statistiques'!$L$51</c:f>
              <c:numCache>
                <c:formatCode>0%</c:formatCode>
                <c:ptCount val="1"/>
                <c:pt idx="0">
                  <c:v>0</c:v>
                </c:pt>
              </c:numCache>
            </c:numRef>
          </c:val>
        </c:ser>
        <c:ser>
          <c:idx val="82"/>
          <c:order val="82"/>
          <c:tx>
            <c:v>oui</c:v>
          </c:tx>
          <c:spPr>
            <a:solidFill>
              <a:srgbClr val="00B050"/>
            </a:solidFill>
          </c:spPr>
          <c:invertIfNegative val="0"/>
          <c:val>
            <c:numRef>
              <c:f>'B - Les statistiques'!$J$51</c:f>
              <c:numCache>
                <c:formatCode>0%</c:formatCode>
                <c:ptCount val="1"/>
                <c:pt idx="0">
                  <c:v>0</c:v>
                </c:pt>
              </c:numCache>
            </c:numRef>
          </c:val>
        </c:ser>
        <c:ser>
          <c:idx val="83"/>
          <c:order val="83"/>
          <c:tx>
            <c:v>non</c:v>
          </c:tx>
          <c:spPr>
            <a:solidFill>
              <a:srgbClr val="FF0000"/>
            </a:solidFill>
          </c:spPr>
          <c:invertIfNegative val="0"/>
          <c:val>
            <c:numRef>
              <c:f>'B - Les statistiques'!$L$51</c:f>
              <c:numCache>
                <c:formatCode>0%</c:formatCode>
                <c:ptCount val="1"/>
                <c:pt idx="0">
                  <c:v>0</c:v>
                </c:pt>
              </c:numCache>
            </c:numRef>
          </c:val>
        </c:ser>
        <c:ser>
          <c:idx val="84"/>
          <c:order val="84"/>
          <c:tx>
            <c:v>oui</c:v>
          </c:tx>
          <c:spPr>
            <a:solidFill>
              <a:srgbClr val="00B050"/>
            </a:solidFill>
          </c:spPr>
          <c:invertIfNegative val="0"/>
          <c:val>
            <c:numRef>
              <c:f>'B - Les statistiques'!$J$51</c:f>
              <c:numCache>
                <c:formatCode>0%</c:formatCode>
                <c:ptCount val="1"/>
                <c:pt idx="0">
                  <c:v>0</c:v>
                </c:pt>
              </c:numCache>
            </c:numRef>
          </c:val>
        </c:ser>
        <c:ser>
          <c:idx val="85"/>
          <c:order val="85"/>
          <c:tx>
            <c:v>non</c:v>
          </c:tx>
          <c:spPr>
            <a:solidFill>
              <a:srgbClr val="FF0000"/>
            </a:solidFill>
          </c:spPr>
          <c:invertIfNegative val="0"/>
          <c:val>
            <c:numRef>
              <c:f>'B - Les statistiques'!$L$51</c:f>
              <c:numCache>
                <c:formatCode>0%</c:formatCode>
                <c:ptCount val="1"/>
                <c:pt idx="0">
                  <c:v>0</c:v>
                </c:pt>
              </c:numCache>
            </c:numRef>
          </c:val>
        </c:ser>
        <c:ser>
          <c:idx val="86"/>
          <c:order val="86"/>
          <c:tx>
            <c:v>oui</c:v>
          </c:tx>
          <c:spPr>
            <a:solidFill>
              <a:srgbClr val="00B050"/>
            </a:solidFill>
          </c:spPr>
          <c:invertIfNegative val="0"/>
          <c:val>
            <c:numRef>
              <c:f>'B - Les statistiques'!$J$51</c:f>
              <c:numCache>
                <c:formatCode>0%</c:formatCode>
                <c:ptCount val="1"/>
                <c:pt idx="0">
                  <c:v>0</c:v>
                </c:pt>
              </c:numCache>
            </c:numRef>
          </c:val>
        </c:ser>
        <c:ser>
          <c:idx val="87"/>
          <c:order val="87"/>
          <c:tx>
            <c:v>non</c:v>
          </c:tx>
          <c:spPr>
            <a:solidFill>
              <a:srgbClr val="FF0000"/>
            </a:solidFill>
          </c:spPr>
          <c:invertIfNegative val="0"/>
          <c:val>
            <c:numRef>
              <c:f>'B - Les statistiques'!$L$51</c:f>
              <c:numCache>
                <c:formatCode>0%</c:formatCode>
                <c:ptCount val="1"/>
                <c:pt idx="0">
                  <c:v>0</c:v>
                </c:pt>
              </c:numCache>
            </c:numRef>
          </c:val>
        </c:ser>
        <c:ser>
          <c:idx val="88"/>
          <c:order val="88"/>
          <c:tx>
            <c:v>oui</c:v>
          </c:tx>
          <c:spPr>
            <a:solidFill>
              <a:srgbClr val="00B050"/>
            </a:solidFill>
          </c:spPr>
          <c:invertIfNegative val="0"/>
          <c:val>
            <c:numRef>
              <c:f>'B - Les statistiques'!$J$51</c:f>
              <c:numCache>
                <c:formatCode>0%</c:formatCode>
                <c:ptCount val="1"/>
                <c:pt idx="0">
                  <c:v>0</c:v>
                </c:pt>
              </c:numCache>
            </c:numRef>
          </c:val>
        </c:ser>
        <c:ser>
          <c:idx val="89"/>
          <c:order val="89"/>
          <c:tx>
            <c:v>non</c:v>
          </c:tx>
          <c:spPr>
            <a:solidFill>
              <a:srgbClr val="FF0000"/>
            </a:solidFill>
          </c:spPr>
          <c:invertIfNegative val="0"/>
          <c:val>
            <c:numRef>
              <c:f>'B - Les statistiques'!$L$51</c:f>
              <c:numCache>
                <c:formatCode>0%</c:formatCode>
                <c:ptCount val="1"/>
                <c:pt idx="0">
                  <c:v>0</c:v>
                </c:pt>
              </c:numCache>
            </c:numRef>
          </c:val>
        </c:ser>
        <c:ser>
          <c:idx val="90"/>
          <c:order val="90"/>
          <c:tx>
            <c:v>oui</c:v>
          </c:tx>
          <c:spPr>
            <a:solidFill>
              <a:srgbClr val="00B050"/>
            </a:solidFill>
          </c:spPr>
          <c:invertIfNegative val="0"/>
          <c:val>
            <c:numRef>
              <c:f>'B - Les statistiques'!$J$51</c:f>
              <c:numCache>
                <c:formatCode>0%</c:formatCode>
                <c:ptCount val="1"/>
                <c:pt idx="0">
                  <c:v>0</c:v>
                </c:pt>
              </c:numCache>
            </c:numRef>
          </c:val>
        </c:ser>
        <c:ser>
          <c:idx val="91"/>
          <c:order val="91"/>
          <c:tx>
            <c:v>non</c:v>
          </c:tx>
          <c:spPr>
            <a:solidFill>
              <a:srgbClr val="FF0000"/>
            </a:solidFill>
          </c:spPr>
          <c:invertIfNegative val="0"/>
          <c:val>
            <c:numRef>
              <c:f>'B - Les statistiques'!$L$51</c:f>
              <c:numCache>
                <c:formatCode>0%</c:formatCode>
                <c:ptCount val="1"/>
                <c:pt idx="0">
                  <c:v>0</c:v>
                </c:pt>
              </c:numCache>
            </c:numRef>
          </c:val>
        </c:ser>
        <c:ser>
          <c:idx val="92"/>
          <c:order val="92"/>
          <c:tx>
            <c:v>oui</c:v>
          </c:tx>
          <c:spPr>
            <a:solidFill>
              <a:srgbClr val="00B050"/>
            </a:solidFill>
          </c:spPr>
          <c:invertIfNegative val="0"/>
          <c:val>
            <c:numRef>
              <c:f>'B - Les statistiques'!$J$51</c:f>
              <c:numCache>
                <c:formatCode>0%</c:formatCode>
                <c:ptCount val="1"/>
                <c:pt idx="0">
                  <c:v>0</c:v>
                </c:pt>
              </c:numCache>
            </c:numRef>
          </c:val>
        </c:ser>
        <c:ser>
          <c:idx val="93"/>
          <c:order val="93"/>
          <c:tx>
            <c:v>non</c:v>
          </c:tx>
          <c:spPr>
            <a:solidFill>
              <a:srgbClr val="FF0000"/>
            </a:solidFill>
          </c:spPr>
          <c:invertIfNegative val="0"/>
          <c:val>
            <c:numRef>
              <c:f>'B - Les statistiques'!$L$51</c:f>
              <c:numCache>
                <c:formatCode>0%</c:formatCode>
                <c:ptCount val="1"/>
                <c:pt idx="0">
                  <c:v>0</c:v>
                </c:pt>
              </c:numCache>
            </c:numRef>
          </c:val>
        </c:ser>
        <c:ser>
          <c:idx val="94"/>
          <c:order val="94"/>
          <c:tx>
            <c:v>oui</c:v>
          </c:tx>
          <c:spPr>
            <a:solidFill>
              <a:srgbClr val="00B050"/>
            </a:solidFill>
          </c:spPr>
          <c:invertIfNegative val="0"/>
          <c:val>
            <c:numLit>
              <c:formatCode>General</c:formatCode>
              <c:ptCount val="1"/>
              <c:pt idx="0">
                <c:v>0</c:v>
              </c:pt>
            </c:numLit>
          </c:val>
        </c:ser>
        <c:ser>
          <c:idx val="95"/>
          <c:order val="95"/>
          <c:tx>
            <c:v>non</c:v>
          </c:tx>
          <c:spPr>
            <a:solidFill>
              <a:srgbClr val="FF0000"/>
            </a:solidFill>
          </c:spPr>
          <c:invertIfNegative val="0"/>
          <c:val>
            <c:numLit>
              <c:formatCode>General</c:formatCode>
              <c:ptCount val="1"/>
              <c:pt idx="0">
                <c:v>0</c:v>
              </c:pt>
            </c:numLit>
          </c:val>
        </c:ser>
        <c:ser>
          <c:idx val="96"/>
          <c:order val="96"/>
          <c:tx>
            <c:v>oui</c:v>
          </c:tx>
          <c:spPr>
            <a:solidFill>
              <a:srgbClr val="00B050"/>
            </a:solidFill>
          </c:spPr>
          <c:invertIfNegative val="0"/>
          <c:val>
            <c:numRef>
              <c:f>'B - Les statistiques'!$J$51</c:f>
              <c:numCache>
                <c:formatCode>0%</c:formatCode>
                <c:ptCount val="1"/>
                <c:pt idx="0">
                  <c:v>0</c:v>
                </c:pt>
              </c:numCache>
            </c:numRef>
          </c:val>
        </c:ser>
        <c:ser>
          <c:idx val="97"/>
          <c:order val="97"/>
          <c:tx>
            <c:v>non</c:v>
          </c:tx>
          <c:spPr>
            <a:solidFill>
              <a:srgbClr val="FF0000"/>
            </a:solidFill>
          </c:spPr>
          <c:invertIfNegative val="0"/>
          <c:val>
            <c:numRef>
              <c:f>'B - Les statistiques'!$L$51</c:f>
              <c:numCache>
                <c:formatCode>0%</c:formatCode>
                <c:ptCount val="1"/>
                <c:pt idx="0">
                  <c:v>0</c:v>
                </c:pt>
              </c:numCache>
            </c:numRef>
          </c:val>
        </c:ser>
        <c:ser>
          <c:idx val="98"/>
          <c:order val="98"/>
          <c:tx>
            <c:v>oui</c:v>
          </c:tx>
          <c:spPr>
            <a:solidFill>
              <a:srgbClr val="00B050"/>
            </a:solidFill>
          </c:spPr>
          <c:invertIfNegative val="0"/>
          <c:val>
            <c:numRef>
              <c:f>'B - Les statistiques'!$J$51</c:f>
              <c:numCache>
                <c:formatCode>0%</c:formatCode>
                <c:ptCount val="1"/>
                <c:pt idx="0">
                  <c:v>0</c:v>
                </c:pt>
              </c:numCache>
            </c:numRef>
          </c:val>
        </c:ser>
        <c:ser>
          <c:idx val="99"/>
          <c:order val="99"/>
          <c:tx>
            <c:v>non</c:v>
          </c:tx>
          <c:spPr>
            <a:solidFill>
              <a:srgbClr val="FF0000"/>
            </a:solidFill>
          </c:spPr>
          <c:invertIfNegative val="0"/>
          <c:val>
            <c:numRef>
              <c:f>'B - Les statistiques'!$L$51</c:f>
              <c:numCache>
                <c:formatCode>0%</c:formatCode>
                <c:ptCount val="1"/>
                <c:pt idx="0">
                  <c:v>0</c:v>
                </c:pt>
              </c:numCache>
            </c:numRef>
          </c:val>
        </c:ser>
        <c:ser>
          <c:idx val="100"/>
          <c:order val="100"/>
          <c:tx>
            <c:v>oui</c:v>
          </c:tx>
          <c:spPr>
            <a:solidFill>
              <a:srgbClr val="00B050"/>
            </a:solidFill>
          </c:spPr>
          <c:invertIfNegative val="0"/>
          <c:val>
            <c:numRef>
              <c:f>'B - Les statistiques'!$J$51</c:f>
              <c:numCache>
                <c:formatCode>0%</c:formatCode>
                <c:ptCount val="1"/>
                <c:pt idx="0">
                  <c:v>0</c:v>
                </c:pt>
              </c:numCache>
            </c:numRef>
          </c:val>
        </c:ser>
        <c:ser>
          <c:idx val="101"/>
          <c:order val="101"/>
          <c:tx>
            <c:v>non</c:v>
          </c:tx>
          <c:spPr>
            <a:solidFill>
              <a:srgbClr val="FF0000"/>
            </a:solidFill>
          </c:spPr>
          <c:invertIfNegative val="0"/>
          <c:val>
            <c:numRef>
              <c:f>'B - Les statistiques'!$L$51</c:f>
              <c:numCache>
                <c:formatCode>0%</c:formatCode>
                <c:ptCount val="1"/>
                <c:pt idx="0">
                  <c:v>0</c:v>
                </c:pt>
              </c:numCache>
            </c:numRef>
          </c:val>
        </c:ser>
        <c:ser>
          <c:idx val="102"/>
          <c:order val="102"/>
          <c:tx>
            <c:v>oui</c:v>
          </c:tx>
          <c:spPr>
            <a:solidFill>
              <a:srgbClr val="00B050"/>
            </a:solidFill>
          </c:spPr>
          <c:invertIfNegative val="0"/>
          <c:val>
            <c:numRef>
              <c:f>'B - Les statistiques'!$J$51</c:f>
              <c:numCache>
                <c:formatCode>0%</c:formatCode>
                <c:ptCount val="1"/>
                <c:pt idx="0">
                  <c:v>0</c:v>
                </c:pt>
              </c:numCache>
            </c:numRef>
          </c:val>
        </c:ser>
        <c:ser>
          <c:idx val="103"/>
          <c:order val="103"/>
          <c:tx>
            <c:v>non</c:v>
          </c:tx>
          <c:spPr>
            <a:solidFill>
              <a:srgbClr val="FF0000"/>
            </a:solidFill>
          </c:spPr>
          <c:invertIfNegative val="0"/>
          <c:val>
            <c:numRef>
              <c:f>'B - Les statistiques'!$L$51</c:f>
              <c:numCache>
                <c:formatCode>0%</c:formatCode>
                <c:ptCount val="1"/>
                <c:pt idx="0">
                  <c:v>0</c:v>
                </c:pt>
              </c:numCache>
            </c:numRef>
          </c:val>
        </c:ser>
        <c:ser>
          <c:idx val="104"/>
          <c:order val="104"/>
          <c:tx>
            <c:v>oui</c:v>
          </c:tx>
          <c:spPr>
            <a:solidFill>
              <a:srgbClr val="00B050"/>
            </a:solidFill>
          </c:spPr>
          <c:invertIfNegative val="0"/>
          <c:val>
            <c:numRef>
              <c:f>'B - Les statistiques'!$J$51</c:f>
              <c:numCache>
                <c:formatCode>0%</c:formatCode>
                <c:ptCount val="1"/>
                <c:pt idx="0">
                  <c:v>0</c:v>
                </c:pt>
              </c:numCache>
            </c:numRef>
          </c:val>
        </c:ser>
        <c:ser>
          <c:idx val="105"/>
          <c:order val="105"/>
          <c:tx>
            <c:v>non</c:v>
          </c:tx>
          <c:spPr>
            <a:solidFill>
              <a:srgbClr val="FF0000"/>
            </a:solidFill>
          </c:spPr>
          <c:invertIfNegative val="0"/>
          <c:val>
            <c:numRef>
              <c:f>'B - Les statistiques'!$L$51</c:f>
              <c:numCache>
                <c:formatCode>0%</c:formatCode>
                <c:ptCount val="1"/>
                <c:pt idx="0">
                  <c:v>0</c:v>
                </c:pt>
              </c:numCache>
            </c:numRef>
          </c:val>
        </c:ser>
        <c:ser>
          <c:idx val="106"/>
          <c:order val="106"/>
          <c:tx>
            <c:v>oui</c:v>
          </c:tx>
          <c:spPr>
            <a:solidFill>
              <a:srgbClr val="00B050"/>
            </a:solidFill>
          </c:spPr>
          <c:invertIfNegative val="0"/>
          <c:val>
            <c:numRef>
              <c:f>'B - Les statistiques'!$J$51</c:f>
              <c:numCache>
                <c:formatCode>0%</c:formatCode>
                <c:ptCount val="1"/>
                <c:pt idx="0">
                  <c:v>0</c:v>
                </c:pt>
              </c:numCache>
            </c:numRef>
          </c:val>
        </c:ser>
        <c:ser>
          <c:idx val="107"/>
          <c:order val="107"/>
          <c:tx>
            <c:v>non</c:v>
          </c:tx>
          <c:spPr>
            <a:solidFill>
              <a:srgbClr val="FF0000"/>
            </a:solidFill>
          </c:spPr>
          <c:invertIfNegative val="0"/>
          <c:val>
            <c:numRef>
              <c:f>'B - Les statistiques'!$L$51</c:f>
              <c:numCache>
                <c:formatCode>0%</c:formatCode>
                <c:ptCount val="1"/>
                <c:pt idx="0">
                  <c:v>0</c:v>
                </c:pt>
              </c:numCache>
            </c:numRef>
          </c:val>
        </c:ser>
        <c:ser>
          <c:idx val="108"/>
          <c:order val="108"/>
          <c:tx>
            <c:v>oui</c:v>
          </c:tx>
          <c:spPr>
            <a:solidFill>
              <a:srgbClr val="00B050"/>
            </a:solidFill>
          </c:spPr>
          <c:invertIfNegative val="0"/>
          <c:val>
            <c:numRef>
              <c:f>'B - Les statistiques'!$J$51</c:f>
              <c:numCache>
                <c:formatCode>0%</c:formatCode>
                <c:ptCount val="1"/>
                <c:pt idx="0">
                  <c:v>0</c:v>
                </c:pt>
              </c:numCache>
            </c:numRef>
          </c:val>
        </c:ser>
        <c:ser>
          <c:idx val="109"/>
          <c:order val="109"/>
          <c:tx>
            <c:v>non</c:v>
          </c:tx>
          <c:spPr>
            <a:solidFill>
              <a:srgbClr val="FF0000"/>
            </a:solidFill>
          </c:spPr>
          <c:invertIfNegative val="0"/>
          <c:val>
            <c:numRef>
              <c:f>'B - Les statistiques'!$L$51</c:f>
              <c:numCache>
                <c:formatCode>0%</c:formatCode>
                <c:ptCount val="1"/>
                <c:pt idx="0">
                  <c:v>0</c:v>
                </c:pt>
              </c:numCache>
            </c:numRef>
          </c:val>
        </c:ser>
        <c:ser>
          <c:idx val="110"/>
          <c:order val="110"/>
          <c:tx>
            <c:v>oui</c:v>
          </c:tx>
          <c:spPr>
            <a:solidFill>
              <a:srgbClr val="00B050"/>
            </a:solidFill>
          </c:spPr>
          <c:invertIfNegative val="0"/>
          <c:val>
            <c:numRef>
              <c:f>'B - Les statistiques'!$J$51</c:f>
              <c:numCache>
                <c:formatCode>0%</c:formatCode>
                <c:ptCount val="1"/>
                <c:pt idx="0">
                  <c:v>0</c:v>
                </c:pt>
              </c:numCache>
            </c:numRef>
          </c:val>
        </c:ser>
        <c:ser>
          <c:idx val="111"/>
          <c:order val="111"/>
          <c:tx>
            <c:v>non</c:v>
          </c:tx>
          <c:spPr>
            <a:solidFill>
              <a:srgbClr val="FF0000"/>
            </a:solidFill>
          </c:spPr>
          <c:invertIfNegative val="0"/>
          <c:val>
            <c:numRef>
              <c:f>'B - Les statistiques'!$L$51</c:f>
              <c:numCache>
                <c:formatCode>0%</c:formatCode>
                <c:ptCount val="1"/>
                <c:pt idx="0">
                  <c:v>0</c:v>
                </c:pt>
              </c:numCache>
            </c:numRef>
          </c:val>
        </c:ser>
        <c:ser>
          <c:idx val="112"/>
          <c:order val="112"/>
          <c:tx>
            <c:v>oui</c:v>
          </c:tx>
          <c:spPr>
            <a:solidFill>
              <a:srgbClr val="00B050"/>
            </a:solidFill>
          </c:spPr>
          <c:invertIfNegative val="0"/>
          <c:val>
            <c:numRef>
              <c:f>'B - Les statistiques'!$J$51</c:f>
              <c:numCache>
                <c:formatCode>0%</c:formatCode>
                <c:ptCount val="1"/>
                <c:pt idx="0">
                  <c:v>0</c:v>
                </c:pt>
              </c:numCache>
            </c:numRef>
          </c:val>
        </c:ser>
        <c:ser>
          <c:idx val="113"/>
          <c:order val="113"/>
          <c:tx>
            <c:v>non</c:v>
          </c:tx>
          <c:spPr>
            <a:solidFill>
              <a:srgbClr val="FF0000"/>
            </a:solidFill>
          </c:spPr>
          <c:invertIfNegative val="0"/>
          <c:val>
            <c:numRef>
              <c:f>'B - Les statistiques'!$L$51</c:f>
              <c:numCache>
                <c:formatCode>0%</c:formatCode>
                <c:ptCount val="1"/>
                <c:pt idx="0">
                  <c:v>0</c:v>
                </c:pt>
              </c:numCache>
            </c:numRef>
          </c:val>
        </c:ser>
        <c:ser>
          <c:idx val="114"/>
          <c:order val="114"/>
          <c:tx>
            <c:v>oui</c:v>
          </c:tx>
          <c:spPr>
            <a:solidFill>
              <a:srgbClr val="00B050"/>
            </a:solidFill>
          </c:spPr>
          <c:invertIfNegative val="0"/>
          <c:val>
            <c:numRef>
              <c:f>'B - Les statistiques'!$J$51</c:f>
              <c:numCache>
                <c:formatCode>0%</c:formatCode>
                <c:ptCount val="1"/>
                <c:pt idx="0">
                  <c:v>0</c:v>
                </c:pt>
              </c:numCache>
            </c:numRef>
          </c:val>
        </c:ser>
        <c:ser>
          <c:idx val="115"/>
          <c:order val="115"/>
          <c:tx>
            <c:v>non</c:v>
          </c:tx>
          <c:spPr>
            <a:solidFill>
              <a:srgbClr val="FF0000"/>
            </a:solidFill>
          </c:spPr>
          <c:invertIfNegative val="0"/>
          <c:val>
            <c:numRef>
              <c:f>'B - Les statistiques'!$L$51</c:f>
              <c:numCache>
                <c:formatCode>0%</c:formatCode>
                <c:ptCount val="1"/>
                <c:pt idx="0">
                  <c:v>0</c:v>
                </c:pt>
              </c:numCache>
            </c:numRef>
          </c:val>
        </c:ser>
        <c:ser>
          <c:idx val="116"/>
          <c:order val="116"/>
          <c:tx>
            <c:v>oui</c:v>
          </c:tx>
          <c:spPr>
            <a:solidFill>
              <a:srgbClr val="00B050"/>
            </a:solidFill>
          </c:spPr>
          <c:invertIfNegative val="0"/>
          <c:val>
            <c:numRef>
              <c:f>'B - Les statistiques'!$J$51</c:f>
              <c:numCache>
                <c:formatCode>0%</c:formatCode>
                <c:ptCount val="1"/>
                <c:pt idx="0">
                  <c:v>0</c:v>
                </c:pt>
              </c:numCache>
            </c:numRef>
          </c:val>
        </c:ser>
        <c:ser>
          <c:idx val="117"/>
          <c:order val="117"/>
          <c:tx>
            <c:v>non</c:v>
          </c:tx>
          <c:spPr>
            <a:solidFill>
              <a:srgbClr val="FF0000"/>
            </a:solidFill>
          </c:spPr>
          <c:invertIfNegative val="0"/>
          <c:val>
            <c:numRef>
              <c:f>'B - Les statistiques'!$L$51</c:f>
              <c:numCache>
                <c:formatCode>0%</c:formatCode>
                <c:ptCount val="1"/>
                <c:pt idx="0">
                  <c:v>0</c:v>
                </c:pt>
              </c:numCache>
            </c:numRef>
          </c:val>
        </c:ser>
        <c:ser>
          <c:idx val="118"/>
          <c:order val="118"/>
          <c:tx>
            <c:v>oui</c:v>
          </c:tx>
          <c:spPr>
            <a:solidFill>
              <a:srgbClr val="00B050"/>
            </a:solidFill>
          </c:spPr>
          <c:invertIfNegative val="0"/>
          <c:val>
            <c:numRef>
              <c:f>'B - Les statistiques'!$J$51</c:f>
              <c:numCache>
                <c:formatCode>0%</c:formatCode>
                <c:ptCount val="1"/>
                <c:pt idx="0">
                  <c:v>0</c:v>
                </c:pt>
              </c:numCache>
            </c:numRef>
          </c:val>
        </c:ser>
        <c:ser>
          <c:idx val="119"/>
          <c:order val="119"/>
          <c:tx>
            <c:v>non</c:v>
          </c:tx>
          <c:spPr>
            <a:solidFill>
              <a:srgbClr val="FF0000"/>
            </a:solidFill>
          </c:spPr>
          <c:invertIfNegative val="0"/>
          <c:val>
            <c:numRef>
              <c:f>'B - Les statistiques'!$L$51</c:f>
              <c:numCache>
                <c:formatCode>0%</c:formatCode>
                <c:ptCount val="1"/>
                <c:pt idx="0">
                  <c:v>0</c:v>
                </c:pt>
              </c:numCache>
            </c:numRef>
          </c:val>
        </c:ser>
        <c:ser>
          <c:idx val="120"/>
          <c:order val="120"/>
          <c:tx>
            <c:v>oui</c:v>
          </c:tx>
          <c:spPr>
            <a:solidFill>
              <a:srgbClr val="00B050"/>
            </a:solidFill>
          </c:spPr>
          <c:invertIfNegative val="0"/>
          <c:val>
            <c:numRef>
              <c:f>'B - Les statistiques'!$J$51</c:f>
              <c:numCache>
                <c:formatCode>0%</c:formatCode>
                <c:ptCount val="1"/>
                <c:pt idx="0">
                  <c:v>0</c:v>
                </c:pt>
              </c:numCache>
            </c:numRef>
          </c:val>
        </c:ser>
        <c:ser>
          <c:idx val="121"/>
          <c:order val="121"/>
          <c:tx>
            <c:v>non</c:v>
          </c:tx>
          <c:spPr>
            <a:solidFill>
              <a:srgbClr val="FF0000"/>
            </a:solidFill>
          </c:spPr>
          <c:invertIfNegative val="0"/>
          <c:val>
            <c:numRef>
              <c:f>'B - Les statistiques'!$L$51</c:f>
              <c:numCache>
                <c:formatCode>0%</c:formatCode>
                <c:ptCount val="1"/>
                <c:pt idx="0">
                  <c:v>0</c:v>
                </c:pt>
              </c:numCache>
            </c:numRef>
          </c:val>
        </c:ser>
        <c:ser>
          <c:idx val="122"/>
          <c:order val="122"/>
          <c:tx>
            <c:v>oui</c:v>
          </c:tx>
          <c:spPr>
            <a:solidFill>
              <a:srgbClr val="00B050"/>
            </a:solidFill>
          </c:spPr>
          <c:invertIfNegative val="0"/>
          <c:val>
            <c:numRef>
              <c:f>'B - Les statistiques'!$J$51</c:f>
              <c:numCache>
                <c:formatCode>0%</c:formatCode>
                <c:ptCount val="1"/>
                <c:pt idx="0">
                  <c:v>0</c:v>
                </c:pt>
              </c:numCache>
            </c:numRef>
          </c:val>
        </c:ser>
        <c:ser>
          <c:idx val="123"/>
          <c:order val="123"/>
          <c:tx>
            <c:v>non</c:v>
          </c:tx>
          <c:spPr>
            <a:solidFill>
              <a:srgbClr val="FF0000"/>
            </a:solidFill>
          </c:spPr>
          <c:invertIfNegative val="0"/>
          <c:val>
            <c:numRef>
              <c:f>'B - Les statistiques'!$L$51</c:f>
              <c:numCache>
                <c:formatCode>0%</c:formatCode>
                <c:ptCount val="1"/>
                <c:pt idx="0">
                  <c:v>0</c:v>
                </c:pt>
              </c:numCache>
            </c:numRef>
          </c:val>
        </c:ser>
        <c:ser>
          <c:idx val="124"/>
          <c:order val="124"/>
          <c:tx>
            <c:v>oui</c:v>
          </c:tx>
          <c:spPr>
            <a:solidFill>
              <a:srgbClr val="00B050"/>
            </a:solidFill>
          </c:spPr>
          <c:invertIfNegative val="0"/>
          <c:val>
            <c:numRef>
              <c:f>'B - Les statistiques'!$J$51</c:f>
              <c:numCache>
                <c:formatCode>0%</c:formatCode>
                <c:ptCount val="1"/>
                <c:pt idx="0">
                  <c:v>0</c:v>
                </c:pt>
              </c:numCache>
            </c:numRef>
          </c:val>
        </c:ser>
        <c:ser>
          <c:idx val="125"/>
          <c:order val="125"/>
          <c:tx>
            <c:v>non</c:v>
          </c:tx>
          <c:spPr>
            <a:solidFill>
              <a:srgbClr val="FF0000"/>
            </a:solidFill>
          </c:spPr>
          <c:invertIfNegative val="0"/>
          <c:val>
            <c:numRef>
              <c:f>'B - Les statistiques'!$L$51</c:f>
              <c:numCache>
                <c:formatCode>0%</c:formatCode>
                <c:ptCount val="1"/>
                <c:pt idx="0">
                  <c:v>0</c:v>
                </c:pt>
              </c:numCache>
            </c:numRef>
          </c:val>
        </c:ser>
        <c:ser>
          <c:idx val="126"/>
          <c:order val="126"/>
          <c:tx>
            <c:v>oui</c:v>
          </c:tx>
          <c:spPr>
            <a:solidFill>
              <a:srgbClr val="00B050"/>
            </a:solidFill>
          </c:spPr>
          <c:invertIfNegative val="0"/>
          <c:val>
            <c:numRef>
              <c:f>'B - Les statistiques'!$J$53</c:f>
              <c:numCache>
                <c:formatCode>0%</c:formatCode>
                <c:ptCount val="1"/>
                <c:pt idx="0">
                  <c:v>0</c:v>
                </c:pt>
              </c:numCache>
            </c:numRef>
          </c:val>
        </c:ser>
        <c:ser>
          <c:idx val="127"/>
          <c:order val="127"/>
          <c:tx>
            <c:v>non</c:v>
          </c:tx>
          <c:spPr>
            <a:solidFill>
              <a:srgbClr val="FF0000"/>
            </a:solidFill>
          </c:spPr>
          <c:invertIfNegative val="0"/>
          <c:val>
            <c:numRef>
              <c:f>'B - Les statistiques'!$L$53</c:f>
              <c:numCache>
                <c:formatCode>0%</c:formatCode>
                <c:ptCount val="1"/>
                <c:pt idx="0">
                  <c:v>0</c:v>
                </c:pt>
              </c:numCache>
            </c:numRef>
          </c:val>
        </c:ser>
        <c:dLbls>
          <c:showLegendKey val="0"/>
          <c:showVal val="0"/>
          <c:showCatName val="0"/>
          <c:showSerName val="0"/>
          <c:showPercent val="0"/>
          <c:showBubbleSize val="0"/>
        </c:dLbls>
        <c:gapWidth val="75"/>
        <c:overlap val="100"/>
        <c:axId val="101225984"/>
        <c:axId val="101227520"/>
      </c:barChart>
      <c:catAx>
        <c:axId val="101225984"/>
        <c:scaling>
          <c:orientation val="minMax"/>
        </c:scaling>
        <c:delete val="1"/>
        <c:axPos val="l"/>
        <c:majorTickMark val="out"/>
        <c:minorTickMark val="none"/>
        <c:tickLblPos val="nextTo"/>
        <c:crossAx val="101227520"/>
        <c:crosses val="autoZero"/>
        <c:auto val="1"/>
        <c:lblAlgn val="ctr"/>
        <c:lblOffset val="100"/>
        <c:noMultiLvlLbl val="0"/>
      </c:catAx>
      <c:valAx>
        <c:axId val="101227520"/>
        <c:scaling>
          <c:orientation val="minMax"/>
          <c:max val="1"/>
          <c:min val="0"/>
        </c:scaling>
        <c:delete val="1"/>
        <c:axPos val="b"/>
        <c:numFmt formatCode="0%" sourceLinked="1"/>
        <c:majorTickMark val="out"/>
        <c:minorTickMark val="none"/>
        <c:tickLblPos val="nextTo"/>
        <c:crossAx val="10122598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statistiques'!$J$151</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statistiques'!$L$151</c:f>
              <c:numCache>
                <c:formatCode>0%</c:formatCode>
                <c:ptCount val="1"/>
                <c:pt idx="0">
                  <c:v>0</c:v>
                </c:pt>
              </c:numCache>
            </c:numRef>
          </c:val>
        </c:ser>
        <c:dLbls>
          <c:showLegendKey val="0"/>
          <c:showVal val="0"/>
          <c:showCatName val="0"/>
          <c:showSerName val="0"/>
          <c:showPercent val="0"/>
          <c:showBubbleSize val="0"/>
        </c:dLbls>
        <c:gapWidth val="75"/>
        <c:overlap val="100"/>
        <c:axId val="92598272"/>
        <c:axId val="92599808"/>
      </c:barChart>
      <c:catAx>
        <c:axId val="92598272"/>
        <c:scaling>
          <c:orientation val="minMax"/>
        </c:scaling>
        <c:delete val="1"/>
        <c:axPos val="l"/>
        <c:majorTickMark val="out"/>
        <c:minorTickMark val="none"/>
        <c:tickLblPos val="nextTo"/>
        <c:crossAx val="92599808"/>
        <c:crosses val="autoZero"/>
        <c:auto val="1"/>
        <c:lblAlgn val="ctr"/>
        <c:lblOffset val="100"/>
        <c:noMultiLvlLbl val="0"/>
      </c:catAx>
      <c:valAx>
        <c:axId val="92599808"/>
        <c:scaling>
          <c:orientation val="minMax"/>
          <c:max val="1"/>
          <c:min val="0"/>
        </c:scaling>
        <c:delete val="1"/>
        <c:axPos val="b"/>
        <c:numFmt formatCode="0%" sourceLinked="1"/>
        <c:majorTickMark val="out"/>
        <c:minorTickMark val="none"/>
        <c:tickLblPos val="nextTo"/>
        <c:crossAx val="9259827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statistiques'!$J$85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statistiques'!$L$85</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statistiques'!$N$85</c:f>
              <c:numCache>
                <c:formatCode>0%</c:formatCode>
                <c:ptCount val="1"/>
                <c:pt idx="0">
                  <c:v>0</c:v>
                </c:pt>
              </c:numCache>
            </c:numRef>
          </c:val>
        </c:ser>
        <c:dLbls>
          <c:showLegendKey val="0"/>
          <c:showVal val="0"/>
          <c:showCatName val="0"/>
          <c:showSerName val="0"/>
          <c:showPercent val="0"/>
          <c:showBubbleSize val="0"/>
        </c:dLbls>
        <c:gapWidth val="75"/>
        <c:overlap val="100"/>
        <c:axId val="141825536"/>
        <c:axId val="142201216"/>
      </c:barChart>
      <c:catAx>
        <c:axId val="141825536"/>
        <c:scaling>
          <c:orientation val="minMax"/>
        </c:scaling>
        <c:delete val="1"/>
        <c:axPos val="l"/>
        <c:majorTickMark val="out"/>
        <c:minorTickMark val="none"/>
        <c:tickLblPos val="nextTo"/>
        <c:crossAx val="142201216"/>
        <c:crosses val="autoZero"/>
        <c:auto val="1"/>
        <c:lblAlgn val="ctr"/>
        <c:lblOffset val="100"/>
        <c:noMultiLvlLbl val="0"/>
      </c:catAx>
      <c:valAx>
        <c:axId val="142201216"/>
        <c:scaling>
          <c:orientation val="minMax"/>
          <c:max val="1"/>
          <c:min val="0"/>
        </c:scaling>
        <c:delete val="1"/>
        <c:axPos val="b"/>
        <c:numFmt formatCode="0%" sourceLinked="1"/>
        <c:majorTickMark val="out"/>
        <c:minorTickMark val="none"/>
        <c:tickLblPos val="nextTo"/>
        <c:crossAx val="141825536"/>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statistiques'!$J$153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statistiques'!$L$153</c:f>
              <c:numCache>
                <c:formatCode>0%</c:formatCode>
                <c:ptCount val="1"/>
                <c:pt idx="0">
                  <c:v>0</c:v>
                </c:pt>
              </c:numCache>
            </c:numRef>
          </c:val>
        </c:ser>
        <c:dLbls>
          <c:showLegendKey val="0"/>
          <c:showVal val="0"/>
          <c:showCatName val="0"/>
          <c:showSerName val="0"/>
          <c:showPercent val="0"/>
          <c:showBubbleSize val="0"/>
        </c:dLbls>
        <c:gapWidth val="75"/>
        <c:overlap val="100"/>
        <c:axId val="101292672"/>
        <c:axId val="101302656"/>
      </c:barChart>
      <c:catAx>
        <c:axId val="101292672"/>
        <c:scaling>
          <c:orientation val="minMax"/>
        </c:scaling>
        <c:delete val="1"/>
        <c:axPos val="l"/>
        <c:majorTickMark val="out"/>
        <c:minorTickMark val="none"/>
        <c:tickLblPos val="nextTo"/>
        <c:crossAx val="101302656"/>
        <c:crosses val="autoZero"/>
        <c:auto val="1"/>
        <c:lblAlgn val="ctr"/>
        <c:lblOffset val="100"/>
        <c:noMultiLvlLbl val="0"/>
      </c:catAx>
      <c:valAx>
        <c:axId val="101302656"/>
        <c:scaling>
          <c:orientation val="minMax"/>
          <c:max val="1"/>
          <c:min val="0"/>
        </c:scaling>
        <c:delete val="1"/>
        <c:axPos val="b"/>
        <c:numFmt formatCode="0%" sourceLinked="1"/>
        <c:majorTickMark val="out"/>
        <c:minorTickMark val="none"/>
        <c:tickLblPos val="nextTo"/>
        <c:crossAx val="10129267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statistiques'!$J$155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statistiques'!$L$155</c:f>
              <c:numCache>
                <c:formatCode>0%</c:formatCode>
                <c:ptCount val="1"/>
                <c:pt idx="0">
                  <c:v>0</c:v>
                </c:pt>
              </c:numCache>
            </c:numRef>
          </c:val>
        </c:ser>
        <c:dLbls>
          <c:showLegendKey val="0"/>
          <c:showVal val="0"/>
          <c:showCatName val="0"/>
          <c:showSerName val="0"/>
          <c:showPercent val="0"/>
          <c:showBubbleSize val="0"/>
        </c:dLbls>
        <c:gapWidth val="75"/>
        <c:overlap val="100"/>
        <c:axId val="101852288"/>
        <c:axId val="101853824"/>
      </c:barChart>
      <c:catAx>
        <c:axId val="101852288"/>
        <c:scaling>
          <c:orientation val="minMax"/>
        </c:scaling>
        <c:delete val="1"/>
        <c:axPos val="l"/>
        <c:majorTickMark val="out"/>
        <c:minorTickMark val="none"/>
        <c:tickLblPos val="nextTo"/>
        <c:crossAx val="101853824"/>
        <c:crosses val="autoZero"/>
        <c:auto val="1"/>
        <c:lblAlgn val="ctr"/>
        <c:lblOffset val="100"/>
        <c:noMultiLvlLbl val="0"/>
      </c:catAx>
      <c:valAx>
        <c:axId val="101853824"/>
        <c:scaling>
          <c:orientation val="minMax"/>
          <c:max val="1"/>
          <c:min val="0"/>
        </c:scaling>
        <c:delete val="1"/>
        <c:axPos val="b"/>
        <c:numFmt formatCode="0%" sourceLinked="1"/>
        <c:majorTickMark val="out"/>
        <c:minorTickMark val="none"/>
        <c:tickLblPos val="nextTo"/>
        <c:crossAx val="10185228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statistiques'!$J$157</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statistiques'!$L$157</c:f>
              <c:numCache>
                <c:formatCode>0%</c:formatCode>
                <c:ptCount val="1"/>
                <c:pt idx="0">
                  <c:v>0</c:v>
                </c:pt>
              </c:numCache>
            </c:numRef>
          </c:val>
        </c:ser>
        <c:dLbls>
          <c:showLegendKey val="0"/>
          <c:showVal val="0"/>
          <c:showCatName val="0"/>
          <c:showSerName val="0"/>
          <c:showPercent val="0"/>
          <c:showBubbleSize val="0"/>
        </c:dLbls>
        <c:gapWidth val="75"/>
        <c:overlap val="100"/>
        <c:axId val="101870976"/>
        <c:axId val="101880960"/>
      </c:barChart>
      <c:catAx>
        <c:axId val="101870976"/>
        <c:scaling>
          <c:orientation val="minMax"/>
        </c:scaling>
        <c:delete val="1"/>
        <c:axPos val="l"/>
        <c:majorTickMark val="out"/>
        <c:minorTickMark val="none"/>
        <c:tickLblPos val="nextTo"/>
        <c:crossAx val="101880960"/>
        <c:crosses val="autoZero"/>
        <c:auto val="1"/>
        <c:lblAlgn val="ctr"/>
        <c:lblOffset val="100"/>
        <c:noMultiLvlLbl val="0"/>
      </c:catAx>
      <c:valAx>
        <c:axId val="101880960"/>
        <c:scaling>
          <c:orientation val="minMax"/>
          <c:max val="1"/>
          <c:min val="0"/>
        </c:scaling>
        <c:delete val="1"/>
        <c:axPos val="b"/>
        <c:numFmt formatCode="0%" sourceLinked="1"/>
        <c:majorTickMark val="out"/>
        <c:minorTickMark val="none"/>
        <c:tickLblPos val="nextTo"/>
        <c:crossAx val="101870976"/>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statistiques'!$J$159</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statistiques'!$L$159</c:f>
              <c:numCache>
                <c:formatCode>0%</c:formatCode>
                <c:ptCount val="1"/>
                <c:pt idx="0">
                  <c:v>0</c:v>
                </c:pt>
              </c:numCache>
            </c:numRef>
          </c:val>
        </c:ser>
        <c:dLbls>
          <c:showLegendKey val="0"/>
          <c:showVal val="0"/>
          <c:showCatName val="0"/>
          <c:showSerName val="0"/>
          <c:showPercent val="0"/>
          <c:showBubbleSize val="0"/>
        </c:dLbls>
        <c:gapWidth val="75"/>
        <c:overlap val="100"/>
        <c:axId val="101988224"/>
        <c:axId val="101989760"/>
      </c:barChart>
      <c:catAx>
        <c:axId val="101988224"/>
        <c:scaling>
          <c:orientation val="minMax"/>
        </c:scaling>
        <c:delete val="1"/>
        <c:axPos val="l"/>
        <c:majorTickMark val="out"/>
        <c:minorTickMark val="none"/>
        <c:tickLblPos val="nextTo"/>
        <c:crossAx val="101989760"/>
        <c:crosses val="autoZero"/>
        <c:auto val="1"/>
        <c:lblAlgn val="ctr"/>
        <c:lblOffset val="100"/>
        <c:noMultiLvlLbl val="0"/>
      </c:catAx>
      <c:valAx>
        <c:axId val="101989760"/>
        <c:scaling>
          <c:orientation val="minMax"/>
          <c:max val="1"/>
          <c:min val="0"/>
        </c:scaling>
        <c:delete val="1"/>
        <c:axPos val="b"/>
        <c:numFmt formatCode="0%" sourceLinked="1"/>
        <c:majorTickMark val="out"/>
        <c:minorTickMark val="none"/>
        <c:tickLblPos val="nextTo"/>
        <c:crossAx val="10198822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statistiques'!$J$161</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statistiques'!$L$161</c:f>
              <c:numCache>
                <c:formatCode>0%</c:formatCode>
                <c:ptCount val="1"/>
                <c:pt idx="0">
                  <c:v>0</c:v>
                </c:pt>
              </c:numCache>
            </c:numRef>
          </c:val>
        </c:ser>
        <c:dLbls>
          <c:showLegendKey val="0"/>
          <c:showVal val="0"/>
          <c:showCatName val="0"/>
          <c:showSerName val="0"/>
          <c:showPercent val="0"/>
          <c:showBubbleSize val="0"/>
        </c:dLbls>
        <c:gapWidth val="75"/>
        <c:overlap val="100"/>
        <c:axId val="103596032"/>
        <c:axId val="103597568"/>
      </c:barChart>
      <c:catAx>
        <c:axId val="103596032"/>
        <c:scaling>
          <c:orientation val="minMax"/>
        </c:scaling>
        <c:delete val="1"/>
        <c:axPos val="l"/>
        <c:majorTickMark val="out"/>
        <c:minorTickMark val="none"/>
        <c:tickLblPos val="nextTo"/>
        <c:crossAx val="103597568"/>
        <c:crosses val="autoZero"/>
        <c:auto val="1"/>
        <c:lblAlgn val="ctr"/>
        <c:lblOffset val="100"/>
        <c:noMultiLvlLbl val="0"/>
      </c:catAx>
      <c:valAx>
        <c:axId val="103597568"/>
        <c:scaling>
          <c:orientation val="minMax"/>
          <c:max val="1"/>
          <c:min val="0"/>
        </c:scaling>
        <c:delete val="1"/>
        <c:axPos val="b"/>
        <c:numFmt formatCode="0%" sourceLinked="1"/>
        <c:majorTickMark val="out"/>
        <c:minorTickMark val="none"/>
        <c:tickLblPos val="nextTo"/>
        <c:crossAx val="10359603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statistiques'!$J$167</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statistiques'!$L$167</c:f>
              <c:numCache>
                <c:formatCode>0%</c:formatCode>
                <c:ptCount val="1"/>
                <c:pt idx="0">
                  <c:v>0</c:v>
                </c:pt>
              </c:numCache>
            </c:numRef>
          </c:val>
        </c:ser>
        <c:dLbls>
          <c:showLegendKey val="0"/>
          <c:showVal val="0"/>
          <c:showCatName val="0"/>
          <c:showSerName val="0"/>
          <c:showPercent val="0"/>
          <c:showBubbleSize val="0"/>
        </c:dLbls>
        <c:gapWidth val="75"/>
        <c:overlap val="100"/>
        <c:axId val="103610624"/>
        <c:axId val="104931328"/>
      </c:barChart>
      <c:catAx>
        <c:axId val="103610624"/>
        <c:scaling>
          <c:orientation val="minMax"/>
        </c:scaling>
        <c:delete val="1"/>
        <c:axPos val="l"/>
        <c:majorTickMark val="out"/>
        <c:minorTickMark val="none"/>
        <c:tickLblPos val="nextTo"/>
        <c:crossAx val="104931328"/>
        <c:crosses val="autoZero"/>
        <c:auto val="1"/>
        <c:lblAlgn val="ctr"/>
        <c:lblOffset val="100"/>
        <c:noMultiLvlLbl val="0"/>
      </c:catAx>
      <c:valAx>
        <c:axId val="104931328"/>
        <c:scaling>
          <c:orientation val="minMax"/>
          <c:max val="1"/>
          <c:min val="0"/>
        </c:scaling>
        <c:delete val="1"/>
        <c:axPos val="b"/>
        <c:numFmt formatCode="0%" sourceLinked="1"/>
        <c:majorTickMark val="out"/>
        <c:minorTickMark val="none"/>
        <c:tickLblPos val="nextTo"/>
        <c:crossAx val="10361062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statistiques'!$J$163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statistiques'!$L$163</c:f>
              <c:numCache>
                <c:formatCode>0%</c:formatCode>
                <c:ptCount val="1"/>
                <c:pt idx="0">
                  <c:v>0</c:v>
                </c:pt>
              </c:numCache>
            </c:numRef>
          </c:val>
        </c:ser>
        <c:dLbls>
          <c:showLegendKey val="0"/>
          <c:showVal val="0"/>
          <c:showCatName val="0"/>
          <c:showSerName val="0"/>
          <c:showPercent val="0"/>
          <c:showBubbleSize val="0"/>
        </c:dLbls>
        <c:gapWidth val="75"/>
        <c:overlap val="100"/>
        <c:axId val="105390848"/>
        <c:axId val="105392384"/>
      </c:barChart>
      <c:catAx>
        <c:axId val="105390848"/>
        <c:scaling>
          <c:orientation val="minMax"/>
        </c:scaling>
        <c:delete val="1"/>
        <c:axPos val="l"/>
        <c:majorTickMark val="out"/>
        <c:minorTickMark val="none"/>
        <c:tickLblPos val="nextTo"/>
        <c:crossAx val="105392384"/>
        <c:crosses val="autoZero"/>
        <c:auto val="1"/>
        <c:lblAlgn val="ctr"/>
        <c:lblOffset val="100"/>
        <c:noMultiLvlLbl val="0"/>
      </c:catAx>
      <c:valAx>
        <c:axId val="105392384"/>
        <c:scaling>
          <c:orientation val="minMax"/>
          <c:max val="1"/>
          <c:min val="0"/>
        </c:scaling>
        <c:delete val="1"/>
        <c:axPos val="b"/>
        <c:numFmt formatCode="0%" sourceLinked="1"/>
        <c:majorTickMark val="out"/>
        <c:minorTickMark val="none"/>
        <c:tickLblPos val="nextTo"/>
        <c:crossAx val="10539084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statistiques'!$J$55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statistiques'!$L$55</c:f>
              <c:numCache>
                <c:formatCode>0%</c:formatCode>
                <c:ptCount val="1"/>
                <c:pt idx="0">
                  <c:v>0</c:v>
                </c:pt>
              </c:numCache>
            </c:numRef>
          </c:val>
        </c:ser>
        <c:dLbls>
          <c:showLegendKey val="0"/>
          <c:showVal val="0"/>
          <c:showCatName val="0"/>
          <c:showSerName val="0"/>
          <c:showPercent val="0"/>
          <c:showBubbleSize val="0"/>
        </c:dLbls>
        <c:gapWidth val="75"/>
        <c:overlap val="100"/>
        <c:axId val="105421824"/>
        <c:axId val="105435904"/>
      </c:barChart>
      <c:catAx>
        <c:axId val="105421824"/>
        <c:scaling>
          <c:orientation val="minMax"/>
        </c:scaling>
        <c:delete val="1"/>
        <c:axPos val="l"/>
        <c:majorTickMark val="out"/>
        <c:minorTickMark val="none"/>
        <c:tickLblPos val="nextTo"/>
        <c:crossAx val="105435904"/>
        <c:crosses val="autoZero"/>
        <c:auto val="1"/>
        <c:lblAlgn val="ctr"/>
        <c:lblOffset val="100"/>
        <c:noMultiLvlLbl val="0"/>
      </c:catAx>
      <c:valAx>
        <c:axId val="105435904"/>
        <c:scaling>
          <c:orientation val="minMax"/>
          <c:max val="1"/>
          <c:min val="0"/>
        </c:scaling>
        <c:delete val="1"/>
        <c:axPos val="b"/>
        <c:numFmt formatCode="0%" sourceLinked="1"/>
        <c:majorTickMark val="out"/>
        <c:minorTickMark val="none"/>
        <c:tickLblPos val="nextTo"/>
        <c:crossAx val="10542182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statistiques'!$J$57</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statistiques'!$L$57</c:f>
              <c:numCache>
                <c:formatCode>0%</c:formatCode>
                <c:ptCount val="1"/>
                <c:pt idx="0">
                  <c:v>0</c:v>
                </c:pt>
              </c:numCache>
            </c:numRef>
          </c:val>
        </c:ser>
        <c:dLbls>
          <c:showLegendKey val="0"/>
          <c:showVal val="0"/>
          <c:showCatName val="0"/>
          <c:showSerName val="0"/>
          <c:showPercent val="0"/>
          <c:showBubbleSize val="0"/>
        </c:dLbls>
        <c:gapWidth val="75"/>
        <c:overlap val="100"/>
        <c:axId val="106657280"/>
        <c:axId val="106658816"/>
      </c:barChart>
      <c:catAx>
        <c:axId val="106657280"/>
        <c:scaling>
          <c:orientation val="minMax"/>
        </c:scaling>
        <c:delete val="1"/>
        <c:axPos val="l"/>
        <c:majorTickMark val="out"/>
        <c:minorTickMark val="none"/>
        <c:tickLblPos val="nextTo"/>
        <c:crossAx val="106658816"/>
        <c:crosses val="autoZero"/>
        <c:auto val="1"/>
        <c:lblAlgn val="ctr"/>
        <c:lblOffset val="100"/>
        <c:noMultiLvlLbl val="0"/>
      </c:catAx>
      <c:valAx>
        <c:axId val="106658816"/>
        <c:scaling>
          <c:orientation val="minMax"/>
          <c:max val="1"/>
          <c:min val="0"/>
        </c:scaling>
        <c:delete val="1"/>
        <c:axPos val="b"/>
        <c:numFmt formatCode="0%" sourceLinked="1"/>
        <c:majorTickMark val="out"/>
        <c:minorTickMark val="none"/>
        <c:tickLblPos val="nextTo"/>
        <c:crossAx val="10665728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statistiques'!$J$59</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statistiques'!$L$59</c:f>
              <c:numCache>
                <c:formatCode>0%</c:formatCode>
                <c:ptCount val="1"/>
                <c:pt idx="0">
                  <c:v>0</c:v>
                </c:pt>
              </c:numCache>
            </c:numRef>
          </c:val>
        </c:ser>
        <c:ser>
          <c:idx val="2"/>
          <c:order val="2"/>
          <c:tx>
            <c:v>NA</c:v>
          </c:tx>
          <c:invertIfNegative val="0"/>
          <c:val>
            <c:numRef>
              <c:f>'B - Les statistiques'!$N$59</c:f>
              <c:numCache>
                <c:formatCode>0%</c:formatCode>
                <c:ptCount val="1"/>
                <c:pt idx="0">
                  <c:v>0</c:v>
                </c:pt>
              </c:numCache>
            </c:numRef>
          </c:val>
        </c:ser>
        <c:dLbls>
          <c:showLegendKey val="0"/>
          <c:showVal val="0"/>
          <c:showCatName val="0"/>
          <c:showSerName val="0"/>
          <c:showPercent val="0"/>
          <c:showBubbleSize val="0"/>
        </c:dLbls>
        <c:gapWidth val="75"/>
        <c:overlap val="100"/>
        <c:axId val="106730240"/>
        <c:axId val="106731776"/>
      </c:barChart>
      <c:catAx>
        <c:axId val="106730240"/>
        <c:scaling>
          <c:orientation val="minMax"/>
        </c:scaling>
        <c:delete val="1"/>
        <c:axPos val="l"/>
        <c:majorTickMark val="out"/>
        <c:minorTickMark val="none"/>
        <c:tickLblPos val="nextTo"/>
        <c:crossAx val="106731776"/>
        <c:crosses val="autoZero"/>
        <c:auto val="1"/>
        <c:lblAlgn val="ctr"/>
        <c:lblOffset val="100"/>
        <c:noMultiLvlLbl val="0"/>
      </c:catAx>
      <c:valAx>
        <c:axId val="106731776"/>
        <c:scaling>
          <c:orientation val="minMax"/>
          <c:max val="1"/>
          <c:min val="0"/>
        </c:scaling>
        <c:delete val="1"/>
        <c:axPos val="b"/>
        <c:numFmt formatCode="0%" sourceLinked="1"/>
        <c:majorTickMark val="out"/>
        <c:minorTickMark val="none"/>
        <c:tickLblPos val="nextTo"/>
        <c:crossAx val="10673024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statistiques'!$J$91</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statistiques'!$L$91</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statistiques'!$N$91</c:f>
              <c:numCache>
                <c:formatCode>0%</c:formatCode>
                <c:ptCount val="1"/>
                <c:pt idx="0">
                  <c:v>0</c:v>
                </c:pt>
              </c:numCache>
            </c:numRef>
          </c:val>
        </c:ser>
        <c:dLbls>
          <c:showLegendKey val="0"/>
          <c:showVal val="0"/>
          <c:showCatName val="0"/>
          <c:showSerName val="0"/>
          <c:showPercent val="0"/>
          <c:showBubbleSize val="0"/>
        </c:dLbls>
        <c:gapWidth val="75"/>
        <c:overlap val="100"/>
        <c:axId val="91124864"/>
        <c:axId val="91126400"/>
      </c:barChart>
      <c:catAx>
        <c:axId val="91124864"/>
        <c:scaling>
          <c:orientation val="minMax"/>
        </c:scaling>
        <c:delete val="1"/>
        <c:axPos val="l"/>
        <c:majorTickMark val="out"/>
        <c:minorTickMark val="none"/>
        <c:tickLblPos val="nextTo"/>
        <c:crossAx val="91126400"/>
        <c:crosses val="autoZero"/>
        <c:auto val="1"/>
        <c:lblAlgn val="ctr"/>
        <c:lblOffset val="100"/>
        <c:noMultiLvlLbl val="0"/>
      </c:catAx>
      <c:valAx>
        <c:axId val="91126400"/>
        <c:scaling>
          <c:orientation val="minMax"/>
          <c:max val="1"/>
          <c:min val="0"/>
        </c:scaling>
        <c:delete val="1"/>
        <c:axPos val="b"/>
        <c:numFmt formatCode="0%" sourceLinked="1"/>
        <c:majorTickMark val="out"/>
        <c:minorTickMark val="none"/>
        <c:tickLblPos val="nextTo"/>
        <c:crossAx val="9112486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statistiques'!$J$61</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statistiques'!$L$61</c:f>
              <c:numCache>
                <c:formatCode>0%</c:formatCode>
                <c:ptCount val="1"/>
                <c:pt idx="0">
                  <c:v>0</c:v>
                </c:pt>
              </c:numCache>
            </c:numRef>
          </c:val>
        </c:ser>
        <c:dLbls>
          <c:showLegendKey val="0"/>
          <c:showVal val="0"/>
          <c:showCatName val="0"/>
          <c:showSerName val="0"/>
          <c:showPercent val="0"/>
          <c:showBubbleSize val="0"/>
        </c:dLbls>
        <c:gapWidth val="75"/>
        <c:overlap val="100"/>
        <c:axId val="106753024"/>
        <c:axId val="106980096"/>
      </c:barChart>
      <c:catAx>
        <c:axId val="106753024"/>
        <c:scaling>
          <c:orientation val="minMax"/>
        </c:scaling>
        <c:delete val="1"/>
        <c:axPos val="l"/>
        <c:majorTickMark val="out"/>
        <c:minorTickMark val="none"/>
        <c:tickLblPos val="nextTo"/>
        <c:crossAx val="106980096"/>
        <c:crosses val="autoZero"/>
        <c:auto val="1"/>
        <c:lblAlgn val="ctr"/>
        <c:lblOffset val="100"/>
        <c:noMultiLvlLbl val="0"/>
      </c:catAx>
      <c:valAx>
        <c:axId val="106980096"/>
        <c:scaling>
          <c:orientation val="minMax"/>
          <c:max val="1"/>
          <c:min val="0"/>
        </c:scaling>
        <c:delete val="1"/>
        <c:axPos val="b"/>
        <c:numFmt formatCode="0%" sourceLinked="1"/>
        <c:majorTickMark val="out"/>
        <c:minorTickMark val="none"/>
        <c:tickLblPos val="nextTo"/>
        <c:crossAx val="10675302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statistiques'!$J$69</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statistiques'!$L$69</c:f>
              <c:numCache>
                <c:formatCode>0%</c:formatCode>
                <c:ptCount val="1"/>
                <c:pt idx="0">
                  <c:v>0</c:v>
                </c:pt>
              </c:numCache>
            </c:numRef>
          </c:val>
        </c:ser>
        <c:dLbls>
          <c:showLegendKey val="0"/>
          <c:showVal val="0"/>
          <c:showCatName val="0"/>
          <c:showSerName val="0"/>
          <c:showPercent val="0"/>
          <c:showBubbleSize val="0"/>
        </c:dLbls>
        <c:gapWidth val="75"/>
        <c:overlap val="100"/>
        <c:axId val="107025920"/>
        <c:axId val="107027456"/>
      </c:barChart>
      <c:catAx>
        <c:axId val="107025920"/>
        <c:scaling>
          <c:orientation val="minMax"/>
        </c:scaling>
        <c:delete val="1"/>
        <c:axPos val="l"/>
        <c:majorTickMark val="out"/>
        <c:minorTickMark val="none"/>
        <c:tickLblPos val="nextTo"/>
        <c:crossAx val="107027456"/>
        <c:crosses val="autoZero"/>
        <c:auto val="1"/>
        <c:lblAlgn val="ctr"/>
        <c:lblOffset val="100"/>
        <c:noMultiLvlLbl val="0"/>
      </c:catAx>
      <c:valAx>
        <c:axId val="107027456"/>
        <c:scaling>
          <c:orientation val="minMax"/>
          <c:max val="1"/>
          <c:min val="0"/>
        </c:scaling>
        <c:delete val="1"/>
        <c:axPos val="b"/>
        <c:numFmt formatCode="0%" sourceLinked="1"/>
        <c:majorTickMark val="out"/>
        <c:minorTickMark val="none"/>
        <c:tickLblPos val="nextTo"/>
        <c:crossAx val="10702592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statistiques'!$J$71</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statistiques'!$L$71</c:f>
              <c:numCache>
                <c:formatCode>0%</c:formatCode>
                <c:ptCount val="1"/>
                <c:pt idx="0">
                  <c:v>0</c:v>
                </c:pt>
              </c:numCache>
            </c:numRef>
          </c:val>
        </c:ser>
        <c:ser>
          <c:idx val="2"/>
          <c:order val="2"/>
          <c:tx>
            <c:v>NA</c:v>
          </c:tx>
          <c:invertIfNegative val="0"/>
          <c:dPt>
            <c:idx val="0"/>
            <c:invertIfNegative val="0"/>
            <c:bubble3D val="0"/>
            <c:spPr>
              <a:solidFill>
                <a:sysClr val="window" lastClr="FFFFFF">
                  <a:lumMod val="75000"/>
                </a:sysClr>
              </a:solidFill>
            </c:spPr>
          </c:dPt>
          <c:dLbls>
            <c:dLbl>
              <c:idx val="0"/>
              <c:spPr/>
              <c:txPr>
                <a:bodyPr/>
                <a:lstStyle/>
                <a:p>
                  <a:pPr>
                    <a:defRPr/>
                  </a:pPr>
                  <a:endParaRPr lang="fr-FR"/>
                </a:p>
              </c:txPr>
              <c:dLblPos val="ctr"/>
              <c:showLegendKey val="0"/>
              <c:showVal val="1"/>
              <c:showCatName val="0"/>
              <c:showSerName val="0"/>
              <c:showPercent val="0"/>
              <c:showBubbleSize val="0"/>
            </c:dLbl>
            <c:showLegendKey val="0"/>
            <c:showVal val="0"/>
            <c:showCatName val="0"/>
            <c:showSerName val="0"/>
            <c:showPercent val="0"/>
            <c:showBubbleSize val="0"/>
          </c:dLbls>
          <c:val>
            <c:numRef>
              <c:f>'B - Les statistiques'!$N$71</c:f>
              <c:numCache>
                <c:formatCode>0%</c:formatCode>
                <c:ptCount val="1"/>
                <c:pt idx="0">
                  <c:v>0</c:v>
                </c:pt>
              </c:numCache>
            </c:numRef>
          </c:val>
        </c:ser>
        <c:dLbls>
          <c:showLegendKey val="0"/>
          <c:showVal val="0"/>
          <c:showCatName val="0"/>
          <c:showSerName val="0"/>
          <c:showPercent val="0"/>
          <c:showBubbleSize val="0"/>
        </c:dLbls>
        <c:gapWidth val="75"/>
        <c:overlap val="100"/>
        <c:axId val="107067648"/>
        <c:axId val="107094016"/>
      </c:barChart>
      <c:catAx>
        <c:axId val="107067648"/>
        <c:scaling>
          <c:orientation val="minMax"/>
        </c:scaling>
        <c:delete val="1"/>
        <c:axPos val="l"/>
        <c:majorTickMark val="out"/>
        <c:minorTickMark val="none"/>
        <c:tickLblPos val="nextTo"/>
        <c:crossAx val="107094016"/>
        <c:crosses val="autoZero"/>
        <c:auto val="1"/>
        <c:lblAlgn val="ctr"/>
        <c:lblOffset val="100"/>
        <c:noMultiLvlLbl val="0"/>
      </c:catAx>
      <c:valAx>
        <c:axId val="107094016"/>
        <c:scaling>
          <c:orientation val="minMax"/>
          <c:max val="1"/>
          <c:min val="0"/>
        </c:scaling>
        <c:delete val="1"/>
        <c:axPos val="b"/>
        <c:numFmt formatCode="0%" sourceLinked="1"/>
        <c:majorTickMark val="out"/>
        <c:minorTickMark val="none"/>
        <c:tickLblPos val="nextTo"/>
        <c:crossAx val="10706764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statistiques'!$J$73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statistiques'!$L$73</c:f>
              <c:numCache>
                <c:formatCode>0%</c:formatCode>
                <c:ptCount val="1"/>
                <c:pt idx="0">
                  <c:v>0</c:v>
                </c:pt>
              </c:numCache>
            </c:numRef>
          </c:val>
        </c:ser>
        <c:dLbls>
          <c:showLegendKey val="0"/>
          <c:showVal val="0"/>
          <c:showCatName val="0"/>
          <c:showSerName val="0"/>
          <c:showPercent val="0"/>
          <c:showBubbleSize val="0"/>
        </c:dLbls>
        <c:gapWidth val="75"/>
        <c:overlap val="100"/>
        <c:axId val="62010112"/>
        <c:axId val="62011648"/>
      </c:barChart>
      <c:catAx>
        <c:axId val="62010112"/>
        <c:scaling>
          <c:orientation val="minMax"/>
        </c:scaling>
        <c:delete val="1"/>
        <c:axPos val="l"/>
        <c:majorTickMark val="out"/>
        <c:minorTickMark val="none"/>
        <c:tickLblPos val="nextTo"/>
        <c:crossAx val="62011648"/>
        <c:crosses val="autoZero"/>
        <c:auto val="1"/>
        <c:lblAlgn val="ctr"/>
        <c:lblOffset val="100"/>
        <c:noMultiLvlLbl val="0"/>
      </c:catAx>
      <c:valAx>
        <c:axId val="62011648"/>
        <c:scaling>
          <c:orientation val="minMax"/>
          <c:max val="1"/>
          <c:min val="0"/>
        </c:scaling>
        <c:delete val="1"/>
        <c:axPos val="b"/>
        <c:numFmt formatCode="0%" sourceLinked="1"/>
        <c:majorTickMark val="out"/>
        <c:minorTickMark val="none"/>
        <c:tickLblPos val="nextTo"/>
        <c:crossAx val="6201011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statistiques'!$J$75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statistiques'!$L$75</c:f>
              <c:numCache>
                <c:formatCode>0%</c:formatCode>
                <c:ptCount val="1"/>
                <c:pt idx="0">
                  <c:v>0</c:v>
                </c:pt>
              </c:numCache>
            </c:numRef>
          </c:val>
        </c:ser>
        <c:dLbls>
          <c:showLegendKey val="0"/>
          <c:showVal val="0"/>
          <c:showCatName val="0"/>
          <c:showSerName val="0"/>
          <c:showPercent val="0"/>
          <c:showBubbleSize val="0"/>
        </c:dLbls>
        <c:gapWidth val="75"/>
        <c:overlap val="100"/>
        <c:axId val="101264384"/>
        <c:axId val="107303680"/>
      </c:barChart>
      <c:catAx>
        <c:axId val="101264384"/>
        <c:scaling>
          <c:orientation val="minMax"/>
        </c:scaling>
        <c:delete val="1"/>
        <c:axPos val="l"/>
        <c:majorTickMark val="out"/>
        <c:minorTickMark val="none"/>
        <c:tickLblPos val="nextTo"/>
        <c:crossAx val="107303680"/>
        <c:crosses val="autoZero"/>
        <c:auto val="1"/>
        <c:lblAlgn val="ctr"/>
        <c:lblOffset val="100"/>
        <c:noMultiLvlLbl val="0"/>
      </c:catAx>
      <c:valAx>
        <c:axId val="107303680"/>
        <c:scaling>
          <c:orientation val="minMax"/>
          <c:max val="1"/>
          <c:min val="0"/>
        </c:scaling>
        <c:delete val="1"/>
        <c:axPos val="b"/>
        <c:numFmt formatCode="0%" sourceLinked="1"/>
        <c:majorTickMark val="out"/>
        <c:minorTickMark val="none"/>
        <c:tickLblPos val="nextTo"/>
        <c:crossAx val="10126438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statistiques'!$J$77</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statistiques'!$L$77</c:f>
              <c:numCache>
                <c:formatCode>0%</c:formatCode>
                <c:ptCount val="1"/>
                <c:pt idx="0">
                  <c:v>0</c:v>
                </c:pt>
              </c:numCache>
            </c:numRef>
          </c:val>
        </c:ser>
        <c:dLbls>
          <c:showLegendKey val="0"/>
          <c:showVal val="0"/>
          <c:showCatName val="0"/>
          <c:showSerName val="0"/>
          <c:showPercent val="0"/>
          <c:showBubbleSize val="0"/>
        </c:dLbls>
        <c:gapWidth val="75"/>
        <c:overlap val="100"/>
        <c:axId val="107476864"/>
        <c:axId val="107478400"/>
      </c:barChart>
      <c:catAx>
        <c:axId val="107476864"/>
        <c:scaling>
          <c:orientation val="minMax"/>
        </c:scaling>
        <c:delete val="1"/>
        <c:axPos val="l"/>
        <c:majorTickMark val="out"/>
        <c:minorTickMark val="none"/>
        <c:tickLblPos val="nextTo"/>
        <c:crossAx val="107478400"/>
        <c:crosses val="autoZero"/>
        <c:auto val="1"/>
        <c:lblAlgn val="ctr"/>
        <c:lblOffset val="100"/>
        <c:noMultiLvlLbl val="0"/>
      </c:catAx>
      <c:valAx>
        <c:axId val="107478400"/>
        <c:scaling>
          <c:orientation val="minMax"/>
          <c:max val="1"/>
          <c:min val="0"/>
        </c:scaling>
        <c:delete val="1"/>
        <c:axPos val="b"/>
        <c:numFmt formatCode="0%" sourceLinked="1"/>
        <c:majorTickMark val="out"/>
        <c:minorTickMark val="none"/>
        <c:tickLblPos val="nextTo"/>
        <c:crossAx val="10747686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statistiques'!$J$79</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statistiques'!$L$79</c:f>
              <c:numCache>
                <c:formatCode>0%</c:formatCode>
                <c:ptCount val="1"/>
                <c:pt idx="0">
                  <c:v>0</c:v>
                </c:pt>
              </c:numCache>
            </c:numRef>
          </c:val>
        </c:ser>
        <c:ser>
          <c:idx val="2"/>
          <c:order val="2"/>
          <c:tx>
            <c:v>NA</c:v>
          </c:tx>
          <c:invertIfNegative val="0"/>
          <c:val>
            <c:numRef>
              <c:f>'B - Les statistiques'!$N$79</c:f>
              <c:numCache>
                <c:formatCode>0%</c:formatCode>
                <c:ptCount val="1"/>
                <c:pt idx="0">
                  <c:v>0</c:v>
                </c:pt>
              </c:numCache>
            </c:numRef>
          </c:val>
        </c:ser>
        <c:ser>
          <c:idx val="3"/>
          <c:order val="3"/>
          <c:tx>
            <c:v>oui</c:v>
          </c:tx>
          <c:spPr>
            <a:solidFill>
              <a:srgbClr val="00B050"/>
            </a:solidFill>
          </c:spPr>
          <c:invertIfNegative val="0"/>
          <c:dLbls>
            <c:dLblPos val="ctr"/>
            <c:showLegendKey val="0"/>
            <c:showVal val="1"/>
            <c:showCatName val="0"/>
            <c:showSerName val="0"/>
            <c:showPercent val="0"/>
            <c:showBubbleSize val="0"/>
            <c:showLeaderLines val="0"/>
          </c:dLbls>
          <c:val>
            <c:numRef>
              <c:f>'B - Les statistiques'!$J$79</c:f>
              <c:numCache>
                <c:formatCode>0%</c:formatCode>
                <c:ptCount val="1"/>
                <c:pt idx="0">
                  <c:v>0</c:v>
                </c:pt>
              </c:numCache>
            </c:numRef>
          </c:val>
        </c:ser>
        <c:ser>
          <c:idx val="4"/>
          <c:order val="4"/>
          <c:tx>
            <c:v>non</c:v>
          </c:tx>
          <c:spPr>
            <a:solidFill>
              <a:srgbClr val="FF0000"/>
            </a:solidFill>
          </c:spPr>
          <c:invertIfNegative val="0"/>
          <c:dLbls>
            <c:dLblPos val="ctr"/>
            <c:showLegendKey val="0"/>
            <c:showVal val="1"/>
            <c:showCatName val="0"/>
            <c:showSerName val="0"/>
            <c:showPercent val="0"/>
            <c:showBubbleSize val="0"/>
            <c:showLeaderLines val="0"/>
          </c:dLbls>
          <c:val>
            <c:numRef>
              <c:f>'B - Les statistiques'!$L$79</c:f>
              <c:numCache>
                <c:formatCode>0%</c:formatCode>
                <c:ptCount val="1"/>
                <c:pt idx="0">
                  <c:v>0</c:v>
                </c:pt>
              </c:numCache>
            </c:numRef>
          </c:val>
        </c:ser>
        <c:ser>
          <c:idx val="5"/>
          <c:order val="5"/>
          <c:tx>
            <c:v>NA</c:v>
          </c:tx>
          <c:invertIfNegative val="0"/>
          <c:val>
            <c:numRef>
              <c:f>'B - Les statistiques'!$N$79</c:f>
              <c:numCache>
                <c:formatCode>0%</c:formatCode>
                <c:ptCount val="1"/>
                <c:pt idx="0">
                  <c:v>0</c:v>
                </c:pt>
              </c:numCache>
            </c:numRef>
          </c:val>
        </c:ser>
        <c:dLbls>
          <c:showLegendKey val="0"/>
          <c:showVal val="0"/>
          <c:showCatName val="0"/>
          <c:showSerName val="0"/>
          <c:showPercent val="0"/>
          <c:showBubbleSize val="0"/>
        </c:dLbls>
        <c:gapWidth val="75"/>
        <c:overlap val="100"/>
        <c:axId val="107581824"/>
        <c:axId val="107583360"/>
      </c:barChart>
      <c:catAx>
        <c:axId val="107581824"/>
        <c:scaling>
          <c:orientation val="minMax"/>
        </c:scaling>
        <c:delete val="1"/>
        <c:axPos val="l"/>
        <c:majorTickMark val="out"/>
        <c:minorTickMark val="none"/>
        <c:tickLblPos val="nextTo"/>
        <c:crossAx val="107583360"/>
        <c:crosses val="autoZero"/>
        <c:auto val="1"/>
        <c:lblAlgn val="ctr"/>
        <c:lblOffset val="100"/>
        <c:noMultiLvlLbl val="0"/>
      </c:catAx>
      <c:valAx>
        <c:axId val="107583360"/>
        <c:scaling>
          <c:orientation val="minMax"/>
          <c:max val="1"/>
          <c:min val="0"/>
        </c:scaling>
        <c:delete val="1"/>
        <c:axPos val="b"/>
        <c:numFmt formatCode="0%" sourceLinked="1"/>
        <c:majorTickMark val="out"/>
        <c:minorTickMark val="none"/>
        <c:tickLblPos val="nextTo"/>
        <c:crossAx val="10758182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statistiques'!$J$165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statistiques'!$L$165</c:f>
              <c:numCache>
                <c:formatCode>0%</c:formatCode>
                <c:ptCount val="1"/>
                <c:pt idx="0">
                  <c:v>0</c:v>
                </c:pt>
              </c:numCache>
            </c:numRef>
          </c:val>
        </c:ser>
        <c:dLbls>
          <c:showLegendKey val="0"/>
          <c:showVal val="0"/>
          <c:showCatName val="0"/>
          <c:showSerName val="0"/>
          <c:showPercent val="0"/>
          <c:showBubbleSize val="0"/>
        </c:dLbls>
        <c:gapWidth val="75"/>
        <c:overlap val="100"/>
        <c:axId val="109390464"/>
        <c:axId val="109404544"/>
      </c:barChart>
      <c:catAx>
        <c:axId val="109390464"/>
        <c:scaling>
          <c:orientation val="minMax"/>
        </c:scaling>
        <c:delete val="1"/>
        <c:axPos val="l"/>
        <c:majorTickMark val="out"/>
        <c:minorTickMark val="none"/>
        <c:tickLblPos val="nextTo"/>
        <c:crossAx val="109404544"/>
        <c:crosses val="autoZero"/>
        <c:auto val="1"/>
        <c:lblAlgn val="ctr"/>
        <c:lblOffset val="100"/>
        <c:noMultiLvlLbl val="0"/>
      </c:catAx>
      <c:valAx>
        <c:axId val="109404544"/>
        <c:scaling>
          <c:orientation val="minMax"/>
          <c:max val="1"/>
          <c:min val="0"/>
        </c:scaling>
        <c:delete val="1"/>
        <c:axPos val="b"/>
        <c:numFmt formatCode="0%" sourceLinked="1"/>
        <c:majorTickMark val="out"/>
        <c:minorTickMark val="none"/>
        <c:tickLblPos val="nextTo"/>
        <c:crossAx val="10939046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statistiques'!$L$12</c:f>
              <c:numCache>
                <c:formatCode>0%</c:formatCode>
                <c:ptCount val="1"/>
                <c:pt idx="0">
                  <c:v>0</c:v>
                </c:pt>
              </c:numCache>
            </c:numRef>
          </c:cat>
          <c:val>
            <c:numRef>
              <c:f>'B - Les statistiques'!$J$12</c:f>
              <c:numCache>
                <c:formatCode>0%</c:formatCode>
                <c:ptCount val="1"/>
                <c:pt idx="0">
                  <c:v>0</c:v>
                </c:pt>
              </c:numCache>
            </c:numRef>
          </c:val>
        </c:ser>
        <c:ser>
          <c:idx val="0"/>
          <c:order val="1"/>
          <c:tx>
            <c:v>non</c:v>
          </c:tx>
          <c:spPr>
            <a:solidFill>
              <a:srgbClr val="FF0000"/>
            </a:solidFill>
          </c:spPr>
          <c:invertIfNegative val="0"/>
          <c:cat>
            <c:numRef>
              <c:f>'B - Les statistiques'!$L$12</c:f>
              <c:numCache>
                <c:formatCode>0%</c:formatCode>
                <c:ptCount val="1"/>
                <c:pt idx="0">
                  <c:v>0</c:v>
                </c:pt>
              </c:numCache>
            </c:numRef>
          </c:cat>
          <c:val>
            <c:numRef>
              <c:f>'B - Les statistiques'!$L$12</c:f>
              <c:numCache>
                <c:formatCode>0%</c:formatCode>
                <c:ptCount val="1"/>
                <c:pt idx="0">
                  <c:v>0</c:v>
                </c:pt>
              </c:numCache>
            </c:numRef>
          </c:val>
        </c:ser>
        <c:ser>
          <c:idx val="2"/>
          <c:order val="2"/>
          <c:spPr>
            <a:solidFill>
              <a:sysClr val="window" lastClr="FFFFFF">
                <a:lumMod val="75000"/>
              </a:sysClr>
            </a:solidFill>
          </c:spPr>
          <c:invertIfNegative val="0"/>
          <c:val>
            <c:numRef>
              <c:f>'B - Les statistiques'!$N$12</c:f>
              <c:numCache>
                <c:formatCode>0%</c:formatCode>
                <c:ptCount val="1"/>
                <c:pt idx="0">
                  <c:v>0</c:v>
                </c:pt>
              </c:numCache>
            </c:numRef>
          </c:val>
        </c:ser>
        <c:dLbls>
          <c:showLegendKey val="0"/>
          <c:showVal val="0"/>
          <c:showCatName val="0"/>
          <c:showSerName val="0"/>
          <c:showPercent val="0"/>
          <c:showBubbleSize val="0"/>
        </c:dLbls>
        <c:gapWidth val="75"/>
        <c:overlap val="100"/>
        <c:axId val="109454848"/>
        <c:axId val="109456384"/>
      </c:barChart>
      <c:catAx>
        <c:axId val="109454848"/>
        <c:scaling>
          <c:orientation val="minMax"/>
        </c:scaling>
        <c:delete val="1"/>
        <c:axPos val="l"/>
        <c:numFmt formatCode="0%" sourceLinked="1"/>
        <c:majorTickMark val="out"/>
        <c:minorTickMark val="none"/>
        <c:tickLblPos val="nextTo"/>
        <c:crossAx val="109456384"/>
        <c:crosses val="autoZero"/>
        <c:auto val="1"/>
        <c:lblAlgn val="ctr"/>
        <c:lblOffset val="100"/>
        <c:noMultiLvlLbl val="0"/>
      </c:catAx>
      <c:valAx>
        <c:axId val="109456384"/>
        <c:scaling>
          <c:orientation val="minMax"/>
          <c:max val="1"/>
          <c:min val="0"/>
        </c:scaling>
        <c:delete val="1"/>
        <c:axPos val="b"/>
        <c:numFmt formatCode="0%" sourceLinked="1"/>
        <c:majorTickMark val="out"/>
        <c:minorTickMark val="none"/>
        <c:tickLblPos val="nextTo"/>
        <c:crossAx val="10945484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statistiques'!$J$14</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statistiques'!$L$14</c:f>
              <c:numCache>
                <c:formatCode>0%</c:formatCode>
                <c:ptCount val="1"/>
                <c:pt idx="0">
                  <c:v>0</c:v>
                </c:pt>
              </c:numCache>
            </c:numRef>
          </c:val>
        </c:ser>
        <c:dLbls>
          <c:showLegendKey val="0"/>
          <c:showVal val="0"/>
          <c:showCatName val="0"/>
          <c:showSerName val="0"/>
          <c:showPercent val="0"/>
          <c:showBubbleSize val="0"/>
        </c:dLbls>
        <c:gapWidth val="75"/>
        <c:overlap val="100"/>
        <c:axId val="109502464"/>
        <c:axId val="109504000"/>
      </c:barChart>
      <c:catAx>
        <c:axId val="109502464"/>
        <c:scaling>
          <c:orientation val="minMax"/>
        </c:scaling>
        <c:delete val="1"/>
        <c:axPos val="l"/>
        <c:numFmt formatCode="0%" sourceLinked="1"/>
        <c:majorTickMark val="out"/>
        <c:minorTickMark val="none"/>
        <c:tickLblPos val="nextTo"/>
        <c:crossAx val="109504000"/>
        <c:crosses val="autoZero"/>
        <c:auto val="1"/>
        <c:lblAlgn val="ctr"/>
        <c:lblOffset val="100"/>
        <c:noMultiLvlLbl val="0"/>
      </c:catAx>
      <c:valAx>
        <c:axId val="109504000"/>
        <c:scaling>
          <c:orientation val="minMax"/>
          <c:max val="1"/>
          <c:min val="0"/>
        </c:scaling>
        <c:delete val="1"/>
        <c:axPos val="b"/>
        <c:numFmt formatCode="0%" sourceLinked="1"/>
        <c:majorTickMark val="out"/>
        <c:minorTickMark val="none"/>
        <c:tickLblPos val="nextTo"/>
        <c:crossAx val="10950246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statistiques'!$J$98</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statistiques'!$L$98</c:f>
              <c:numCache>
                <c:formatCode>0%</c:formatCode>
                <c:ptCount val="1"/>
                <c:pt idx="0">
                  <c:v>0</c:v>
                </c:pt>
              </c:numCache>
            </c:numRef>
          </c:val>
        </c:ser>
        <c:dLbls>
          <c:showLegendKey val="0"/>
          <c:showVal val="0"/>
          <c:showCatName val="0"/>
          <c:showSerName val="0"/>
          <c:showPercent val="0"/>
          <c:showBubbleSize val="0"/>
        </c:dLbls>
        <c:gapWidth val="75"/>
        <c:overlap val="100"/>
        <c:axId val="91139456"/>
        <c:axId val="91149440"/>
      </c:barChart>
      <c:catAx>
        <c:axId val="91139456"/>
        <c:scaling>
          <c:orientation val="minMax"/>
        </c:scaling>
        <c:delete val="1"/>
        <c:axPos val="l"/>
        <c:majorTickMark val="out"/>
        <c:minorTickMark val="none"/>
        <c:tickLblPos val="nextTo"/>
        <c:crossAx val="91149440"/>
        <c:crosses val="autoZero"/>
        <c:auto val="1"/>
        <c:lblAlgn val="ctr"/>
        <c:lblOffset val="100"/>
        <c:noMultiLvlLbl val="0"/>
      </c:catAx>
      <c:valAx>
        <c:axId val="91149440"/>
        <c:scaling>
          <c:orientation val="minMax"/>
          <c:max val="1"/>
          <c:min val="0"/>
        </c:scaling>
        <c:delete val="1"/>
        <c:axPos val="b"/>
        <c:numFmt formatCode="0%" sourceLinked="1"/>
        <c:majorTickMark val="out"/>
        <c:minorTickMark val="none"/>
        <c:tickLblPos val="nextTo"/>
        <c:crossAx val="91139456"/>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statistiques'!$L$10</c:f>
              <c:numCache>
                <c:formatCode>0%</c:formatCode>
                <c:ptCount val="1"/>
                <c:pt idx="0">
                  <c:v>0</c:v>
                </c:pt>
              </c:numCache>
            </c:numRef>
          </c:cat>
          <c:val>
            <c:numRef>
              <c:f>'B - Les statistiques'!$J$10</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statistiques'!$L$10</c:f>
              <c:numCache>
                <c:formatCode>0%</c:formatCode>
                <c:ptCount val="1"/>
                <c:pt idx="0">
                  <c:v>0</c:v>
                </c:pt>
              </c:numCache>
            </c:numRef>
          </c:cat>
          <c:val>
            <c:numRef>
              <c:f>'B - Les statistiques'!$L$10</c:f>
              <c:numCache>
                <c:formatCode>0%</c:formatCode>
                <c:ptCount val="1"/>
                <c:pt idx="0">
                  <c:v>0</c:v>
                </c:pt>
              </c:numCache>
            </c:numRef>
          </c:val>
        </c:ser>
        <c:dLbls>
          <c:showLegendKey val="0"/>
          <c:showVal val="0"/>
          <c:showCatName val="0"/>
          <c:showSerName val="0"/>
          <c:showPercent val="0"/>
          <c:showBubbleSize val="0"/>
        </c:dLbls>
        <c:gapWidth val="75"/>
        <c:overlap val="100"/>
        <c:axId val="109611264"/>
        <c:axId val="109629440"/>
      </c:barChart>
      <c:catAx>
        <c:axId val="109611264"/>
        <c:scaling>
          <c:orientation val="minMax"/>
        </c:scaling>
        <c:delete val="1"/>
        <c:axPos val="l"/>
        <c:numFmt formatCode="0%" sourceLinked="1"/>
        <c:majorTickMark val="out"/>
        <c:minorTickMark val="none"/>
        <c:tickLblPos val="nextTo"/>
        <c:crossAx val="109629440"/>
        <c:crosses val="autoZero"/>
        <c:auto val="1"/>
        <c:lblAlgn val="ctr"/>
        <c:lblOffset val="100"/>
        <c:noMultiLvlLbl val="0"/>
      </c:catAx>
      <c:valAx>
        <c:axId val="109629440"/>
        <c:scaling>
          <c:orientation val="minMax"/>
          <c:max val="1"/>
          <c:min val="0"/>
        </c:scaling>
        <c:delete val="1"/>
        <c:axPos val="b"/>
        <c:numFmt formatCode="0%" sourceLinked="1"/>
        <c:majorTickMark val="out"/>
        <c:minorTickMark val="none"/>
        <c:tickLblPos val="nextTo"/>
        <c:crossAx val="10961126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statistiques'!$J$17</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statistiques'!$L$17</c:f>
              <c:numCache>
                <c:formatCode>0%</c:formatCode>
                <c:ptCount val="1"/>
                <c:pt idx="0">
                  <c:v>0</c:v>
                </c:pt>
              </c:numCache>
            </c:numRef>
          </c:val>
        </c:ser>
        <c:ser>
          <c:idx val="2"/>
          <c:order val="2"/>
          <c:tx>
            <c:v>NA</c:v>
          </c:tx>
          <c:spPr>
            <a:solidFill>
              <a:sysClr val="window" lastClr="FFFFFF">
                <a:lumMod val="75000"/>
              </a:sysClr>
            </a:solidFill>
          </c:spPr>
          <c:invertIfNegative val="0"/>
          <c:dLbls>
            <c:dLblPos val="ctr"/>
            <c:showLegendKey val="0"/>
            <c:showVal val="1"/>
            <c:showCatName val="0"/>
            <c:showSerName val="0"/>
            <c:showPercent val="0"/>
            <c:showBubbleSize val="0"/>
            <c:showLeaderLines val="0"/>
          </c:dLbls>
          <c:val>
            <c:numRef>
              <c:f>'B - Les statistiques'!$N$17</c:f>
              <c:numCache>
                <c:formatCode>0%</c:formatCode>
                <c:ptCount val="1"/>
                <c:pt idx="0">
                  <c:v>0</c:v>
                </c:pt>
              </c:numCache>
            </c:numRef>
          </c:val>
        </c:ser>
        <c:dLbls>
          <c:showLegendKey val="0"/>
          <c:showVal val="0"/>
          <c:showCatName val="0"/>
          <c:showSerName val="0"/>
          <c:showPercent val="0"/>
          <c:showBubbleSize val="0"/>
        </c:dLbls>
        <c:gapWidth val="75"/>
        <c:overlap val="100"/>
        <c:axId val="109799296"/>
        <c:axId val="109800832"/>
      </c:barChart>
      <c:catAx>
        <c:axId val="109799296"/>
        <c:scaling>
          <c:orientation val="minMax"/>
        </c:scaling>
        <c:delete val="1"/>
        <c:axPos val="l"/>
        <c:numFmt formatCode="0%" sourceLinked="1"/>
        <c:majorTickMark val="out"/>
        <c:minorTickMark val="none"/>
        <c:tickLblPos val="nextTo"/>
        <c:crossAx val="109800832"/>
        <c:crosses val="autoZero"/>
        <c:auto val="1"/>
        <c:lblAlgn val="ctr"/>
        <c:lblOffset val="100"/>
        <c:noMultiLvlLbl val="0"/>
      </c:catAx>
      <c:valAx>
        <c:axId val="109800832"/>
        <c:scaling>
          <c:orientation val="minMax"/>
          <c:max val="1"/>
          <c:min val="0"/>
        </c:scaling>
        <c:delete val="1"/>
        <c:axPos val="b"/>
        <c:numFmt formatCode="0%" sourceLinked="1"/>
        <c:majorTickMark val="out"/>
        <c:minorTickMark val="none"/>
        <c:tickLblPos val="nextTo"/>
        <c:crossAx val="109799296"/>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statistiques'!$J$22</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statistiques'!$L$22</c:f>
              <c:numCache>
                <c:formatCode>0%</c:formatCode>
                <c:ptCount val="1"/>
                <c:pt idx="0">
                  <c:v>0</c:v>
                </c:pt>
              </c:numCache>
            </c:numRef>
          </c:val>
        </c:ser>
        <c:dLbls>
          <c:showLegendKey val="0"/>
          <c:showVal val="0"/>
          <c:showCatName val="0"/>
          <c:showSerName val="0"/>
          <c:showPercent val="0"/>
          <c:showBubbleSize val="0"/>
        </c:dLbls>
        <c:gapWidth val="75"/>
        <c:overlap val="100"/>
        <c:axId val="109830528"/>
        <c:axId val="109832064"/>
      </c:barChart>
      <c:catAx>
        <c:axId val="109830528"/>
        <c:scaling>
          <c:orientation val="minMax"/>
        </c:scaling>
        <c:delete val="1"/>
        <c:axPos val="l"/>
        <c:numFmt formatCode="0%" sourceLinked="1"/>
        <c:majorTickMark val="out"/>
        <c:minorTickMark val="none"/>
        <c:tickLblPos val="nextTo"/>
        <c:crossAx val="109832064"/>
        <c:crosses val="autoZero"/>
        <c:auto val="1"/>
        <c:lblAlgn val="ctr"/>
        <c:lblOffset val="100"/>
        <c:noMultiLvlLbl val="0"/>
      </c:catAx>
      <c:valAx>
        <c:axId val="109832064"/>
        <c:scaling>
          <c:orientation val="minMax"/>
          <c:max val="1"/>
          <c:min val="0"/>
        </c:scaling>
        <c:delete val="1"/>
        <c:axPos val="b"/>
        <c:numFmt formatCode="0%" sourceLinked="1"/>
        <c:majorTickMark val="out"/>
        <c:minorTickMark val="none"/>
        <c:tickLblPos val="nextTo"/>
        <c:crossAx val="10983052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statistiques'!$J$24</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statistiques'!$L$24</c:f>
              <c:numCache>
                <c:formatCode>0%</c:formatCode>
                <c:ptCount val="1"/>
                <c:pt idx="0">
                  <c:v>0</c:v>
                </c:pt>
              </c:numCache>
            </c:numRef>
          </c:val>
        </c:ser>
        <c:dLbls>
          <c:showLegendKey val="0"/>
          <c:showVal val="0"/>
          <c:showCatName val="0"/>
          <c:showSerName val="0"/>
          <c:showPercent val="0"/>
          <c:showBubbleSize val="0"/>
        </c:dLbls>
        <c:gapWidth val="75"/>
        <c:overlap val="100"/>
        <c:axId val="110979712"/>
        <c:axId val="111001984"/>
      </c:barChart>
      <c:catAx>
        <c:axId val="110979712"/>
        <c:scaling>
          <c:orientation val="minMax"/>
        </c:scaling>
        <c:delete val="1"/>
        <c:axPos val="l"/>
        <c:numFmt formatCode="0%" sourceLinked="1"/>
        <c:majorTickMark val="out"/>
        <c:minorTickMark val="none"/>
        <c:tickLblPos val="nextTo"/>
        <c:crossAx val="111001984"/>
        <c:crosses val="autoZero"/>
        <c:auto val="1"/>
        <c:lblAlgn val="ctr"/>
        <c:lblOffset val="100"/>
        <c:noMultiLvlLbl val="0"/>
      </c:catAx>
      <c:valAx>
        <c:axId val="111001984"/>
        <c:scaling>
          <c:orientation val="minMax"/>
          <c:max val="1"/>
          <c:min val="0"/>
        </c:scaling>
        <c:delete val="1"/>
        <c:axPos val="b"/>
        <c:numFmt formatCode="0%" sourceLinked="1"/>
        <c:majorTickMark val="out"/>
        <c:minorTickMark val="none"/>
        <c:tickLblPos val="nextTo"/>
        <c:crossAx val="11097971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statistiques'!$J$26</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statistiques'!$L$26</c:f>
              <c:numCache>
                <c:formatCode>0%</c:formatCode>
                <c:ptCount val="1"/>
                <c:pt idx="0">
                  <c:v>0</c:v>
                </c:pt>
              </c:numCache>
            </c:numRef>
          </c:val>
        </c:ser>
        <c:dLbls>
          <c:showLegendKey val="0"/>
          <c:showVal val="0"/>
          <c:showCatName val="0"/>
          <c:showSerName val="0"/>
          <c:showPercent val="0"/>
          <c:showBubbleSize val="0"/>
        </c:dLbls>
        <c:gapWidth val="75"/>
        <c:overlap val="100"/>
        <c:axId val="111219840"/>
        <c:axId val="111221376"/>
      </c:barChart>
      <c:catAx>
        <c:axId val="111219840"/>
        <c:scaling>
          <c:orientation val="minMax"/>
        </c:scaling>
        <c:delete val="1"/>
        <c:axPos val="l"/>
        <c:numFmt formatCode="0%" sourceLinked="1"/>
        <c:majorTickMark val="out"/>
        <c:minorTickMark val="none"/>
        <c:tickLblPos val="nextTo"/>
        <c:crossAx val="111221376"/>
        <c:crosses val="autoZero"/>
        <c:auto val="1"/>
        <c:lblAlgn val="ctr"/>
        <c:lblOffset val="100"/>
        <c:noMultiLvlLbl val="0"/>
      </c:catAx>
      <c:valAx>
        <c:axId val="111221376"/>
        <c:scaling>
          <c:orientation val="minMax"/>
          <c:max val="1"/>
          <c:min val="0"/>
        </c:scaling>
        <c:delete val="1"/>
        <c:axPos val="b"/>
        <c:numFmt formatCode="0%" sourceLinked="1"/>
        <c:majorTickMark val="out"/>
        <c:minorTickMark val="none"/>
        <c:tickLblPos val="nextTo"/>
        <c:crossAx val="11121984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statistiques'!$J$29</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statistiques'!$L$29</c:f>
              <c:numCache>
                <c:formatCode>0%</c:formatCode>
                <c:ptCount val="1"/>
                <c:pt idx="0">
                  <c:v>0</c:v>
                </c:pt>
              </c:numCache>
            </c:numRef>
          </c:val>
        </c:ser>
        <c:dLbls>
          <c:showLegendKey val="0"/>
          <c:showVal val="0"/>
          <c:showCatName val="0"/>
          <c:showSerName val="0"/>
          <c:showPercent val="0"/>
          <c:showBubbleSize val="0"/>
        </c:dLbls>
        <c:gapWidth val="75"/>
        <c:overlap val="100"/>
        <c:axId val="111270912"/>
        <c:axId val="111276800"/>
      </c:barChart>
      <c:catAx>
        <c:axId val="111270912"/>
        <c:scaling>
          <c:orientation val="minMax"/>
        </c:scaling>
        <c:delete val="1"/>
        <c:axPos val="l"/>
        <c:numFmt formatCode="0%" sourceLinked="1"/>
        <c:majorTickMark val="out"/>
        <c:minorTickMark val="none"/>
        <c:tickLblPos val="nextTo"/>
        <c:crossAx val="111276800"/>
        <c:crosses val="autoZero"/>
        <c:auto val="1"/>
        <c:lblAlgn val="ctr"/>
        <c:lblOffset val="100"/>
        <c:noMultiLvlLbl val="0"/>
      </c:catAx>
      <c:valAx>
        <c:axId val="111276800"/>
        <c:scaling>
          <c:orientation val="minMax"/>
          <c:max val="1"/>
          <c:min val="0"/>
        </c:scaling>
        <c:delete val="1"/>
        <c:axPos val="b"/>
        <c:numFmt formatCode="0%" sourceLinked="1"/>
        <c:majorTickMark val="out"/>
        <c:minorTickMark val="none"/>
        <c:tickLblPos val="nextTo"/>
        <c:crossAx val="11127091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statistiques'!$J$31</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statistiques'!$L$31</c:f>
              <c:numCache>
                <c:formatCode>0%</c:formatCode>
                <c:ptCount val="1"/>
                <c:pt idx="0">
                  <c:v>0</c:v>
                </c:pt>
              </c:numCache>
            </c:numRef>
          </c:val>
        </c:ser>
        <c:ser>
          <c:idx val="2"/>
          <c:order val="2"/>
          <c:tx>
            <c:v>NA</c:v>
          </c:tx>
          <c:spPr>
            <a:solidFill>
              <a:sysClr val="window" lastClr="FFFFFF">
                <a:lumMod val="75000"/>
              </a:sysClr>
            </a:solidFill>
          </c:spPr>
          <c:invertIfNegative val="0"/>
          <c:dLbls>
            <c:dLblPos val="ctr"/>
            <c:showLegendKey val="0"/>
            <c:showVal val="1"/>
            <c:showCatName val="0"/>
            <c:showSerName val="0"/>
            <c:showPercent val="0"/>
            <c:showBubbleSize val="0"/>
            <c:showLeaderLines val="0"/>
          </c:dLbls>
          <c:val>
            <c:numRef>
              <c:f>'B - Les statistiques'!$N$31</c:f>
              <c:numCache>
                <c:formatCode>0%</c:formatCode>
                <c:ptCount val="1"/>
                <c:pt idx="0">
                  <c:v>0</c:v>
                </c:pt>
              </c:numCache>
            </c:numRef>
          </c:val>
        </c:ser>
        <c:dLbls>
          <c:showLegendKey val="0"/>
          <c:showVal val="0"/>
          <c:showCatName val="0"/>
          <c:showSerName val="0"/>
          <c:showPercent val="0"/>
          <c:showBubbleSize val="0"/>
        </c:dLbls>
        <c:gapWidth val="75"/>
        <c:overlap val="100"/>
        <c:axId val="113265664"/>
        <c:axId val="113275648"/>
      </c:barChart>
      <c:catAx>
        <c:axId val="113265664"/>
        <c:scaling>
          <c:orientation val="minMax"/>
        </c:scaling>
        <c:delete val="1"/>
        <c:axPos val="l"/>
        <c:numFmt formatCode="0%" sourceLinked="1"/>
        <c:majorTickMark val="out"/>
        <c:minorTickMark val="none"/>
        <c:tickLblPos val="nextTo"/>
        <c:crossAx val="113275648"/>
        <c:crosses val="autoZero"/>
        <c:auto val="1"/>
        <c:lblAlgn val="ctr"/>
        <c:lblOffset val="100"/>
        <c:noMultiLvlLbl val="0"/>
      </c:catAx>
      <c:valAx>
        <c:axId val="113275648"/>
        <c:scaling>
          <c:orientation val="minMax"/>
          <c:max val="1"/>
          <c:min val="0"/>
        </c:scaling>
        <c:delete val="1"/>
        <c:axPos val="b"/>
        <c:numFmt formatCode="0%" sourceLinked="1"/>
        <c:majorTickMark val="out"/>
        <c:minorTickMark val="none"/>
        <c:tickLblPos val="nextTo"/>
        <c:crossAx val="11326566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statistiques'!$J$33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statistiques'!$L$33</c:f>
              <c:numCache>
                <c:formatCode>0%</c:formatCode>
                <c:ptCount val="1"/>
                <c:pt idx="0">
                  <c:v>0</c:v>
                </c:pt>
              </c:numCache>
            </c:numRef>
          </c:val>
        </c:ser>
        <c:dLbls>
          <c:showLegendKey val="0"/>
          <c:showVal val="0"/>
          <c:showCatName val="0"/>
          <c:showSerName val="0"/>
          <c:showPercent val="0"/>
          <c:showBubbleSize val="0"/>
        </c:dLbls>
        <c:gapWidth val="75"/>
        <c:overlap val="100"/>
        <c:axId val="113305088"/>
        <c:axId val="113306624"/>
      </c:barChart>
      <c:catAx>
        <c:axId val="113305088"/>
        <c:scaling>
          <c:orientation val="minMax"/>
        </c:scaling>
        <c:delete val="1"/>
        <c:axPos val="l"/>
        <c:numFmt formatCode="0%" sourceLinked="1"/>
        <c:majorTickMark val="out"/>
        <c:minorTickMark val="none"/>
        <c:tickLblPos val="nextTo"/>
        <c:crossAx val="113306624"/>
        <c:crosses val="autoZero"/>
        <c:auto val="1"/>
        <c:lblAlgn val="ctr"/>
        <c:lblOffset val="100"/>
        <c:noMultiLvlLbl val="0"/>
      </c:catAx>
      <c:valAx>
        <c:axId val="113306624"/>
        <c:scaling>
          <c:orientation val="minMax"/>
          <c:max val="1"/>
          <c:min val="0"/>
        </c:scaling>
        <c:delete val="1"/>
        <c:axPos val="b"/>
        <c:numFmt formatCode="0%" sourceLinked="1"/>
        <c:majorTickMark val="out"/>
        <c:minorTickMark val="none"/>
        <c:tickLblPos val="nextTo"/>
        <c:crossAx val="11330508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statistiques'!$J$35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statistiques'!$L$35</c:f>
              <c:numCache>
                <c:formatCode>0%</c:formatCode>
                <c:ptCount val="1"/>
                <c:pt idx="0">
                  <c:v>0</c:v>
                </c:pt>
              </c:numCache>
            </c:numRef>
          </c:val>
        </c:ser>
        <c:dLbls>
          <c:showLegendKey val="0"/>
          <c:showVal val="0"/>
          <c:showCatName val="0"/>
          <c:showSerName val="0"/>
          <c:showPercent val="0"/>
          <c:showBubbleSize val="0"/>
        </c:dLbls>
        <c:gapWidth val="75"/>
        <c:overlap val="100"/>
        <c:axId val="122773504"/>
        <c:axId val="122775040"/>
      </c:barChart>
      <c:catAx>
        <c:axId val="122773504"/>
        <c:scaling>
          <c:orientation val="minMax"/>
        </c:scaling>
        <c:delete val="1"/>
        <c:axPos val="l"/>
        <c:numFmt formatCode="0%" sourceLinked="1"/>
        <c:majorTickMark val="out"/>
        <c:minorTickMark val="none"/>
        <c:tickLblPos val="nextTo"/>
        <c:crossAx val="122775040"/>
        <c:crosses val="autoZero"/>
        <c:auto val="1"/>
        <c:lblAlgn val="ctr"/>
        <c:lblOffset val="100"/>
        <c:noMultiLvlLbl val="0"/>
      </c:catAx>
      <c:valAx>
        <c:axId val="122775040"/>
        <c:scaling>
          <c:orientation val="minMax"/>
          <c:max val="1"/>
          <c:min val="0"/>
        </c:scaling>
        <c:delete val="1"/>
        <c:axPos val="b"/>
        <c:numFmt formatCode="0%" sourceLinked="1"/>
        <c:majorTickMark val="out"/>
        <c:minorTickMark val="none"/>
        <c:tickLblPos val="nextTo"/>
        <c:crossAx val="12277350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statistiques'!$J$37</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statistiques'!$L$37</c:f>
              <c:numCache>
                <c:formatCode>0%</c:formatCode>
                <c:ptCount val="1"/>
                <c:pt idx="0">
                  <c:v>0</c:v>
                </c:pt>
              </c:numCache>
            </c:numRef>
          </c:val>
        </c:ser>
        <c:dLbls>
          <c:showLegendKey val="0"/>
          <c:showVal val="0"/>
          <c:showCatName val="0"/>
          <c:showSerName val="0"/>
          <c:showPercent val="0"/>
          <c:showBubbleSize val="0"/>
        </c:dLbls>
        <c:gapWidth val="75"/>
        <c:overlap val="100"/>
        <c:axId val="122947840"/>
        <c:axId val="122966016"/>
      </c:barChart>
      <c:catAx>
        <c:axId val="122947840"/>
        <c:scaling>
          <c:orientation val="minMax"/>
        </c:scaling>
        <c:delete val="1"/>
        <c:axPos val="l"/>
        <c:numFmt formatCode="0%" sourceLinked="1"/>
        <c:majorTickMark val="out"/>
        <c:minorTickMark val="none"/>
        <c:tickLblPos val="nextTo"/>
        <c:crossAx val="122966016"/>
        <c:crosses val="autoZero"/>
        <c:auto val="1"/>
        <c:lblAlgn val="ctr"/>
        <c:lblOffset val="100"/>
        <c:noMultiLvlLbl val="0"/>
      </c:catAx>
      <c:valAx>
        <c:axId val="122966016"/>
        <c:scaling>
          <c:orientation val="minMax"/>
          <c:max val="1"/>
          <c:min val="0"/>
        </c:scaling>
        <c:delete val="1"/>
        <c:axPos val="b"/>
        <c:numFmt formatCode="0%" sourceLinked="1"/>
        <c:majorTickMark val="out"/>
        <c:minorTickMark val="none"/>
        <c:tickLblPos val="nextTo"/>
        <c:crossAx val="12294784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statistiques'!$J$100</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statistiques'!$L$100</c:f>
              <c:numCache>
                <c:formatCode>0%</c:formatCode>
                <c:ptCount val="1"/>
                <c:pt idx="0">
                  <c:v>0</c:v>
                </c:pt>
              </c:numCache>
            </c:numRef>
          </c:val>
        </c:ser>
        <c:dLbls>
          <c:showLegendKey val="0"/>
          <c:showVal val="0"/>
          <c:showCatName val="0"/>
          <c:showSerName val="0"/>
          <c:showPercent val="0"/>
          <c:showBubbleSize val="0"/>
        </c:dLbls>
        <c:gapWidth val="75"/>
        <c:overlap val="100"/>
        <c:axId val="91228032"/>
        <c:axId val="91229568"/>
      </c:barChart>
      <c:catAx>
        <c:axId val="91228032"/>
        <c:scaling>
          <c:orientation val="minMax"/>
        </c:scaling>
        <c:delete val="1"/>
        <c:axPos val="l"/>
        <c:majorTickMark val="out"/>
        <c:minorTickMark val="none"/>
        <c:tickLblPos val="nextTo"/>
        <c:crossAx val="91229568"/>
        <c:crosses val="autoZero"/>
        <c:auto val="1"/>
        <c:lblAlgn val="ctr"/>
        <c:lblOffset val="100"/>
        <c:noMultiLvlLbl val="0"/>
      </c:catAx>
      <c:valAx>
        <c:axId val="91229568"/>
        <c:scaling>
          <c:orientation val="minMax"/>
          <c:max val="1"/>
          <c:min val="0"/>
        </c:scaling>
        <c:delete val="1"/>
        <c:axPos val="b"/>
        <c:numFmt formatCode="0%" sourceLinked="1"/>
        <c:majorTickMark val="out"/>
        <c:minorTickMark val="none"/>
        <c:tickLblPos val="nextTo"/>
        <c:crossAx val="9122803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statistiques'!$J$39</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statistiques'!$L$39</c:f>
              <c:numCache>
                <c:formatCode>0%</c:formatCode>
                <c:ptCount val="1"/>
                <c:pt idx="0">
                  <c:v>0</c:v>
                </c:pt>
              </c:numCache>
            </c:numRef>
          </c:val>
        </c:ser>
        <c:dLbls>
          <c:showLegendKey val="0"/>
          <c:showVal val="0"/>
          <c:showCatName val="0"/>
          <c:showSerName val="0"/>
          <c:showPercent val="0"/>
          <c:showBubbleSize val="0"/>
        </c:dLbls>
        <c:gapWidth val="75"/>
        <c:overlap val="100"/>
        <c:axId val="122999168"/>
        <c:axId val="123000704"/>
      </c:barChart>
      <c:catAx>
        <c:axId val="122999168"/>
        <c:scaling>
          <c:orientation val="minMax"/>
        </c:scaling>
        <c:delete val="1"/>
        <c:axPos val="l"/>
        <c:numFmt formatCode="0%" sourceLinked="1"/>
        <c:majorTickMark val="out"/>
        <c:minorTickMark val="none"/>
        <c:tickLblPos val="nextTo"/>
        <c:crossAx val="123000704"/>
        <c:crosses val="autoZero"/>
        <c:auto val="1"/>
        <c:lblAlgn val="ctr"/>
        <c:lblOffset val="100"/>
        <c:noMultiLvlLbl val="0"/>
      </c:catAx>
      <c:valAx>
        <c:axId val="123000704"/>
        <c:scaling>
          <c:orientation val="minMax"/>
          <c:max val="1"/>
          <c:min val="0"/>
        </c:scaling>
        <c:delete val="1"/>
        <c:axPos val="b"/>
        <c:numFmt formatCode="0%" sourceLinked="1"/>
        <c:majorTickMark val="out"/>
        <c:minorTickMark val="none"/>
        <c:tickLblPos val="nextTo"/>
        <c:crossAx val="12299916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statistiques'!$J$41</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statistiques'!$L$41</c:f>
              <c:numCache>
                <c:formatCode>0%</c:formatCode>
                <c:ptCount val="1"/>
                <c:pt idx="0">
                  <c:v>0</c:v>
                </c:pt>
              </c:numCache>
            </c:numRef>
          </c:val>
        </c:ser>
        <c:dLbls>
          <c:showLegendKey val="0"/>
          <c:showVal val="0"/>
          <c:showCatName val="0"/>
          <c:showSerName val="0"/>
          <c:showPercent val="0"/>
          <c:showBubbleSize val="0"/>
        </c:dLbls>
        <c:gapWidth val="75"/>
        <c:overlap val="100"/>
        <c:axId val="123046528"/>
        <c:axId val="123064704"/>
      </c:barChart>
      <c:catAx>
        <c:axId val="123046528"/>
        <c:scaling>
          <c:orientation val="minMax"/>
        </c:scaling>
        <c:delete val="1"/>
        <c:axPos val="l"/>
        <c:numFmt formatCode="0%" sourceLinked="1"/>
        <c:majorTickMark val="out"/>
        <c:minorTickMark val="none"/>
        <c:tickLblPos val="nextTo"/>
        <c:crossAx val="123064704"/>
        <c:crosses val="autoZero"/>
        <c:auto val="1"/>
        <c:lblAlgn val="ctr"/>
        <c:lblOffset val="100"/>
        <c:noMultiLvlLbl val="0"/>
      </c:catAx>
      <c:valAx>
        <c:axId val="123064704"/>
        <c:scaling>
          <c:orientation val="minMax"/>
          <c:max val="1"/>
          <c:min val="0"/>
        </c:scaling>
        <c:delete val="1"/>
        <c:axPos val="b"/>
        <c:numFmt formatCode="0%" sourceLinked="1"/>
        <c:majorTickMark val="out"/>
        <c:minorTickMark val="none"/>
        <c:tickLblPos val="nextTo"/>
        <c:crossAx val="12304652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statistiques'!$J$43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statistiques'!$L$43</c:f>
              <c:numCache>
                <c:formatCode>0%</c:formatCode>
                <c:ptCount val="1"/>
                <c:pt idx="0">
                  <c:v>0</c:v>
                </c:pt>
              </c:numCache>
            </c:numRef>
          </c:val>
        </c:ser>
        <c:dLbls>
          <c:showLegendKey val="0"/>
          <c:showVal val="0"/>
          <c:showCatName val="0"/>
          <c:showSerName val="0"/>
          <c:showPercent val="0"/>
          <c:showBubbleSize val="0"/>
        </c:dLbls>
        <c:gapWidth val="75"/>
        <c:overlap val="100"/>
        <c:axId val="123110528"/>
        <c:axId val="123112064"/>
      </c:barChart>
      <c:catAx>
        <c:axId val="123110528"/>
        <c:scaling>
          <c:orientation val="minMax"/>
        </c:scaling>
        <c:delete val="1"/>
        <c:axPos val="l"/>
        <c:numFmt formatCode="0%" sourceLinked="1"/>
        <c:majorTickMark val="out"/>
        <c:minorTickMark val="none"/>
        <c:tickLblPos val="nextTo"/>
        <c:crossAx val="123112064"/>
        <c:crosses val="autoZero"/>
        <c:auto val="1"/>
        <c:lblAlgn val="ctr"/>
        <c:lblOffset val="100"/>
        <c:noMultiLvlLbl val="0"/>
      </c:catAx>
      <c:valAx>
        <c:axId val="123112064"/>
        <c:scaling>
          <c:orientation val="minMax"/>
          <c:max val="1"/>
          <c:min val="0"/>
        </c:scaling>
        <c:delete val="1"/>
        <c:axPos val="b"/>
        <c:numFmt formatCode="0%" sourceLinked="1"/>
        <c:majorTickMark val="out"/>
        <c:minorTickMark val="none"/>
        <c:tickLblPos val="nextTo"/>
        <c:crossAx val="12311052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statistiques'!$J$45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statistiques'!$L$45</c:f>
              <c:numCache>
                <c:formatCode>0%</c:formatCode>
                <c:ptCount val="1"/>
                <c:pt idx="0">
                  <c:v>0</c:v>
                </c:pt>
              </c:numCache>
            </c:numRef>
          </c:val>
        </c:ser>
        <c:dLbls>
          <c:showLegendKey val="0"/>
          <c:showVal val="0"/>
          <c:showCatName val="0"/>
          <c:showSerName val="0"/>
          <c:showPercent val="0"/>
          <c:showBubbleSize val="0"/>
        </c:dLbls>
        <c:gapWidth val="75"/>
        <c:overlap val="100"/>
        <c:axId val="123137408"/>
        <c:axId val="123139200"/>
      </c:barChart>
      <c:catAx>
        <c:axId val="123137408"/>
        <c:scaling>
          <c:orientation val="minMax"/>
        </c:scaling>
        <c:delete val="1"/>
        <c:axPos val="l"/>
        <c:numFmt formatCode="0%" sourceLinked="1"/>
        <c:majorTickMark val="out"/>
        <c:minorTickMark val="none"/>
        <c:tickLblPos val="nextTo"/>
        <c:crossAx val="123139200"/>
        <c:crosses val="autoZero"/>
        <c:auto val="1"/>
        <c:lblAlgn val="ctr"/>
        <c:lblOffset val="100"/>
        <c:noMultiLvlLbl val="0"/>
      </c:catAx>
      <c:valAx>
        <c:axId val="123139200"/>
        <c:scaling>
          <c:orientation val="minMax"/>
          <c:max val="1"/>
          <c:min val="0"/>
        </c:scaling>
        <c:delete val="1"/>
        <c:axPos val="b"/>
        <c:numFmt formatCode="0%" sourceLinked="1"/>
        <c:majorTickMark val="out"/>
        <c:minorTickMark val="none"/>
        <c:tickLblPos val="nextTo"/>
        <c:crossAx val="12313740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statistiques'!$J$47</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statistiques'!$L$47</c:f>
              <c:numCache>
                <c:formatCode>0%</c:formatCode>
                <c:ptCount val="1"/>
                <c:pt idx="0">
                  <c:v>0</c:v>
                </c:pt>
              </c:numCache>
            </c:numRef>
          </c:val>
        </c:ser>
        <c:dLbls>
          <c:showLegendKey val="0"/>
          <c:showVal val="0"/>
          <c:showCatName val="0"/>
          <c:showSerName val="0"/>
          <c:showPercent val="0"/>
          <c:showBubbleSize val="0"/>
        </c:dLbls>
        <c:gapWidth val="75"/>
        <c:overlap val="100"/>
        <c:axId val="123512704"/>
        <c:axId val="123514240"/>
      </c:barChart>
      <c:catAx>
        <c:axId val="123512704"/>
        <c:scaling>
          <c:orientation val="minMax"/>
        </c:scaling>
        <c:delete val="1"/>
        <c:axPos val="l"/>
        <c:numFmt formatCode="0%" sourceLinked="1"/>
        <c:majorTickMark val="out"/>
        <c:minorTickMark val="none"/>
        <c:tickLblPos val="nextTo"/>
        <c:crossAx val="123514240"/>
        <c:crosses val="autoZero"/>
        <c:auto val="1"/>
        <c:lblAlgn val="ctr"/>
        <c:lblOffset val="100"/>
        <c:noMultiLvlLbl val="0"/>
      </c:catAx>
      <c:valAx>
        <c:axId val="123514240"/>
        <c:scaling>
          <c:orientation val="minMax"/>
          <c:max val="1"/>
          <c:min val="0"/>
        </c:scaling>
        <c:delete val="1"/>
        <c:axPos val="b"/>
        <c:numFmt formatCode="0%" sourceLinked="1"/>
        <c:majorTickMark val="out"/>
        <c:minorTickMark val="none"/>
        <c:tickLblPos val="nextTo"/>
        <c:crossAx val="12351270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statistiques'!$J$49</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statistiques'!$L$49</c:f>
              <c:numCache>
                <c:formatCode>0%</c:formatCode>
                <c:ptCount val="1"/>
                <c:pt idx="0">
                  <c:v>0</c:v>
                </c:pt>
              </c:numCache>
            </c:numRef>
          </c:val>
        </c:ser>
        <c:dLbls>
          <c:showLegendKey val="0"/>
          <c:showVal val="0"/>
          <c:showCatName val="0"/>
          <c:showSerName val="0"/>
          <c:showPercent val="0"/>
          <c:showBubbleSize val="0"/>
        </c:dLbls>
        <c:gapWidth val="75"/>
        <c:overlap val="100"/>
        <c:axId val="123560320"/>
        <c:axId val="123561856"/>
      </c:barChart>
      <c:catAx>
        <c:axId val="123560320"/>
        <c:scaling>
          <c:orientation val="minMax"/>
        </c:scaling>
        <c:delete val="1"/>
        <c:axPos val="l"/>
        <c:numFmt formatCode="0%" sourceLinked="1"/>
        <c:majorTickMark val="out"/>
        <c:minorTickMark val="none"/>
        <c:tickLblPos val="nextTo"/>
        <c:crossAx val="123561856"/>
        <c:crosses val="autoZero"/>
        <c:auto val="1"/>
        <c:lblAlgn val="ctr"/>
        <c:lblOffset val="100"/>
        <c:noMultiLvlLbl val="0"/>
      </c:catAx>
      <c:valAx>
        <c:axId val="123561856"/>
        <c:scaling>
          <c:orientation val="minMax"/>
          <c:max val="1"/>
          <c:min val="0"/>
        </c:scaling>
        <c:delete val="1"/>
        <c:axPos val="b"/>
        <c:numFmt formatCode="0%" sourceLinked="1"/>
        <c:majorTickMark val="out"/>
        <c:minorTickMark val="none"/>
        <c:tickLblPos val="nextTo"/>
        <c:crossAx val="12356032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statistiques'!$J$51</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cat>
            <c:numRef>
              <c:f>'B - Les statistiques'!$L$14</c:f>
              <c:numCache>
                <c:formatCode>0%</c:formatCode>
                <c:ptCount val="1"/>
                <c:pt idx="0">
                  <c:v>0</c:v>
                </c:pt>
              </c:numCache>
            </c:numRef>
          </c:cat>
          <c:val>
            <c:numRef>
              <c:f>'B - Les statistiques'!$L$51</c:f>
              <c:numCache>
                <c:formatCode>0%</c:formatCode>
                <c:ptCount val="1"/>
                <c:pt idx="0">
                  <c:v>0</c:v>
                </c:pt>
              </c:numCache>
            </c:numRef>
          </c:val>
        </c:ser>
        <c:dLbls>
          <c:showLegendKey val="0"/>
          <c:showVal val="0"/>
          <c:showCatName val="0"/>
          <c:showSerName val="0"/>
          <c:showPercent val="0"/>
          <c:showBubbleSize val="0"/>
        </c:dLbls>
        <c:gapWidth val="75"/>
        <c:overlap val="100"/>
        <c:axId val="123599488"/>
        <c:axId val="123687296"/>
      </c:barChart>
      <c:catAx>
        <c:axId val="123599488"/>
        <c:scaling>
          <c:orientation val="minMax"/>
        </c:scaling>
        <c:delete val="1"/>
        <c:axPos val="l"/>
        <c:numFmt formatCode="0%" sourceLinked="1"/>
        <c:majorTickMark val="out"/>
        <c:minorTickMark val="none"/>
        <c:tickLblPos val="nextTo"/>
        <c:crossAx val="123687296"/>
        <c:crosses val="autoZero"/>
        <c:auto val="1"/>
        <c:lblAlgn val="ctr"/>
        <c:lblOffset val="100"/>
        <c:noMultiLvlLbl val="0"/>
      </c:catAx>
      <c:valAx>
        <c:axId val="123687296"/>
        <c:scaling>
          <c:orientation val="minMax"/>
          <c:max val="1"/>
          <c:min val="0"/>
        </c:scaling>
        <c:delete val="1"/>
        <c:axPos val="b"/>
        <c:numFmt formatCode="0%" sourceLinked="1"/>
        <c:majorTickMark val="out"/>
        <c:minorTickMark val="none"/>
        <c:tickLblPos val="nextTo"/>
        <c:crossAx val="12359948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statistiques'!$J$63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statistiques'!$L$63</c:f>
              <c:numCache>
                <c:formatCode>0%</c:formatCode>
                <c:ptCount val="1"/>
                <c:pt idx="0">
                  <c:v>0</c:v>
                </c:pt>
              </c:numCache>
            </c:numRef>
          </c:val>
        </c:ser>
        <c:ser>
          <c:idx val="2"/>
          <c:order val="2"/>
          <c:tx>
            <c:v>NA</c:v>
          </c:tx>
          <c:spPr>
            <a:solidFill>
              <a:sysClr val="window" lastClr="FFFFFF">
                <a:lumMod val="75000"/>
              </a:sysClr>
            </a:solidFill>
          </c:spPr>
          <c:invertIfNegative val="0"/>
          <c:dLbls>
            <c:dLblPos val="ctr"/>
            <c:showLegendKey val="0"/>
            <c:showVal val="1"/>
            <c:showCatName val="0"/>
            <c:showSerName val="0"/>
            <c:showPercent val="0"/>
            <c:showBubbleSize val="0"/>
            <c:showLeaderLines val="0"/>
          </c:dLbls>
          <c:val>
            <c:numRef>
              <c:f>'B - Les statistiques'!$N$63</c:f>
              <c:numCache>
                <c:formatCode>0%</c:formatCode>
                <c:ptCount val="1"/>
                <c:pt idx="0">
                  <c:v>0</c:v>
                </c:pt>
              </c:numCache>
            </c:numRef>
          </c:val>
        </c:ser>
        <c:dLbls>
          <c:showLegendKey val="0"/>
          <c:showVal val="0"/>
          <c:showCatName val="0"/>
          <c:showSerName val="0"/>
          <c:showPercent val="0"/>
          <c:showBubbleSize val="0"/>
        </c:dLbls>
        <c:gapWidth val="75"/>
        <c:overlap val="100"/>
        <c:axId val="123726080"/>
        <c:axId val="123748352"/>
      </c:barChart>
      <c:catAx>
        <c:axId val="123726080"/>
        <c:scaling>
          <c:orientation val="minMax"/>
        </c:scaling>
        <c:delete val="1"/>
        <c:axPos val="l"/>
        <c:majorTickMark val="out"/>
        <c:minorTickMark val="none"/>
        <c:tickLblPos val="nextTo"/>
        <c:crossAx val="123748352"/>
        <c:crosses val="autoZero"/>
        <c:auto val="1"/>
        <c:lblAlgn val="ctr"/>
        <c:lblOffset val="100"/>
        <c:noMultiLvlLbl val="0"/>
      </c:catAx>
      <c:valAx>
        <c:axId val="123748352"/>
        <c:scaling>
          <c:orientation val="minMax"/>
          <c:max val="1"/>
          <c:min val="0"/>
        </c:scaling>
        <c:delete val="1"/>
        <c:axPos val="b"/>
        <c:numFmt formatCode="0%" sourceLinked="1"/>
        <c:majorTickMark val="out"/>
        <c:minorTickMark val="none"/>
        <c:tickLblPos val="nextTo"/>
        <c:crossAx val="12372608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spPr>
            <a:solidFill>
              <a:srgbClr val="00B050"/>
            </a:solidFill>
          </c:spPr>
          <c:invertIfNegative val="0"/>
          <c:dLbls>
            <c:showLegendKey val="0"/>
            <c:showVal val="1"/>
            <c:showCatName val="0"/>
            <c:showSerName val="0"/>
            <c:showPercent val="0"/>
            <c:showBubbleSize val="0"/>
            <c:showLeaderLines val="0"/>
          </c:dLbls>
          <c:val>
            <c:numRef>
              <c:f>'B - Les statistiques'!$J$65</c:f>
              <c:numCache>
                <c:formatCode>0%</c:formatCode>
                <c:ptCount val="1"/>
                <c:pt idx="0">
                  <c:v>0</c:v>
                </c:pt>
              </c:numCache>
            </c:numRef>
          </c:val>
        </c:ser>
        <c:ser>
          <c:idx val="0"/>
          <c:order val="1"/>
          <c:spPr>
            <a:solidFill>
              <a:srgbClr val="FF0000"/>
            </a:solidFill>
          </c:spPr>
          <c:invertIfNegative val="0"/>
          <c:dLbls>
            <c:showLegendKey val="0"/>
            <c:showVal val="1"/>
            <c:showCatName val="0"/>
            <c:showSerName val="0"/>
            <c:showPercent val="0"/>
            <c:showBubbleSize val="0"/>
            <c:showLeaderLines val="0"/>
          </c:dLbls>
          <c:val>
            <c:numRef>
              <c:f>'B - Les statistiques'!$L$65</c:f>
              <c:numCache>
                <c:formatCode>0%</c:formatCode>
                <c:ptCount val="1"/>
                <c:pt idx="0">
                  <c:v>0</c:v>
                </c:pt>
              </c:numCache>
            </c:numRef>
          </c:val>
        </c:ser>
        <c:ser>
          <c:idx val="2"/>
          <c:order val="2"/>
          <c:spPr>
            <a:solidFill>
              <a:sysClr val="window" lastClr="FFFFFF">
                <a:lumMod val="75000"/>
              </a:sysClr>
            </a:solidFill>
          </c:spPr>
          <c:invertIfNegative val="0"/>
          <c:dLbls>
            <c:dLblPos val="ctr"/>
            <c:showLegendKey val="0"/>
            <c:showVal val="1"/>
            <c:showCatName val="0"/>
            <c:showSerName val="0"/>
            <c:showPercent val="0"/>
            <c:showBubbleSize val="0"/>
            <c:showLeaderLines val="0"/>
          </c:dLbls>
          <c:val>
            <c:numRef>
              <c:f>'B - Les statistiques'!$N$65</c:f>
              <c:numCache>
                <c:formatCode>0%</c:formatCode>
                <c:ptCount val="1"/>
                <c:pt idx="0">
                  <c:v>0</c:v>
                </c:pt>
              </c:numCache>
            </c:numRef>
          </c:val>
        </c:ser>
        <c:dLbls>
          <c:showLegendKey val="0"/>
          <c:showVal val="0"/>
          <c:showCatName val="0"/>
          <c:showSerName val="0"/>
          <c:showPercent val="0"/>
          <c:showBubbleSize val="0"/>
        </c:dLbls>
        <c:gapWidth val="75"/>
        <c:overlap val="100"/>
        <c:axId val="124061568"/>
        <c:axId val="124063104"/>
      </c:barChart>
      <c:catAx>
        <c:axId val="124061568"/>
        <c:scaling>
          <c:orientation val="minMax"/>
        </c:scaling>
        <c:delete val="1"/>
        <c:axPos val="l"/>
        <c:majorTickMark val="out"/>
        <c:minorTickMark val="none"/>
        <c:tickLblPos val="nextTo"/>
        <c:crossAx val="124063104"/>
        <c:crosses val="autoZero"/>
        <c:auto val="1"/>
        <c:lblAlgn val="ctr"/>
        <c:lblOffset val="100"/>
        <c:noMultiLvlLbl val="0"/>
      </c:catAx>
      <c:valAx>
        <c:axId val="124063104"/>
        <c:scaling>
          <c:orientation val="minMax"/>
          <c:max val="1"/>
          <c:min val="0"/>
        </c:scaling>
        <c:delete val="1"/>
        <c:axPos val="b"/>
        <c:numFmt formatCode="0%" sourceLinked="1"/>
        <c:majorTickMark val="out"/>
        <c:minorTickMark val="none"/>
        <c:tickLblPos val="nextTo"/>
        <c:crossAx val="12406156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statistiques'!$J$93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statistiques'!$L$93</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statistiques'!$N$93</c:f>
              <c:numCache>
                <c:formatCode>0%</c:formatCode>
                <c:ptCount val="1"/>
                <c:pt idx="0">
                  <c:v>0</c:v>
                </c:pt>
              </c:numCache>
            </c:numRef>
          </c:val>
        </c:ser>
        <c:dLbls>
          <c:showLegendKey val="0"/>
          <c:showVal val="0"/>
          <c:showCatName val="0"/>
          <c:showSerName val="0"/>
          <c:showPercent val="0"/>
          <c:showBubbleSize val="0"/>
        </c:dLbls>
        <c:gapWidth val="75"/>
        <c:overlap val="100"/>
        <c:axId val="124106240"/>
        <c:axId val="124107776"/>
      </c:barChart>
      <c:catAx>
        <c:axId val="124106240"/>
        <c:scaling>
          <c:orientation val="minMax"/>
        </c:scaling>
        <c:delete val="1"/>
        <c:axPos val="l"/>
        <c:majorTickMark val="out"/>
        <c:minorTickMark val="none"/>
        <c:tickLblPos val="nextTo"/>
        <c:crossAx val="124107776"/>
        <c:crosses val="autoZero"/>
        <c:auto val="1"/>
        <c:lblAlgn val="ctr"/>
        <c:lblOffset val="100"/>
        <c:noMultiLvlLbl val="0"/>
      </c:catAx>
      <c:valAx>
        <c:axId val="124107776"/>
        <c:scaling>
          <c:orientation val="minMax"/>
          <c:max val="1"/>
          <c:min val="0"/>
        </c:scaling>
        <c:delete val="1"/>
        <c:axPos val="b"/>
        <c:numFmt formatCode="0%" sourceLinked="1"/>
        <c:majorTickMark val="out"/>
        <c:minorTickMark val="none"/>
        <c:tickLblPos val="nextTo"/>
        <c:crossAx val="12410624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statistiques'!$J$123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statistiques'!$L$123</c:f>
              <c:numCache>
                <c:formatCode>0%</c:formatCode>
                <c:ptCount val="1"/>
                <c:pt idx="0">
                  <c:v>0</c:v>
                </c:pt>
              </c:numCache>
            </c:numRef>
          </c:val>
        </c:ser>
        <c:dLbls>
          <c:showLegendKey val="0"/>
          <c:showVal val="0"/>
          <c:showCatName val="0"/>
          <c:showSerName val="0"/>
          <c:showPercent val="0"/>
          <c:showBubbleSize val="0"/>
        </c:dLbls>
        <c:gapWidth val="75"/>
        <c:overlap val="100"/>
        <c:axId val="91251072"/>
        <c:axId val="91252608"/>
      </c:barChart>
      <c:catAx>
        <c:axId val="91251072"/>
        <c:scaling>
          <c:orientation val="minMax"/>
        </c:scaling>
        <c:delete val="1"/>
        <c:axPos val="l"/>
        <c:majorTickMark val="out"/>
        <c:minorTickMark val="none"/>
        <c:tickLblPos val="nextTo"/>
        <c:crossAx val="91252608"/>
        <c:crosses val="autoZero"/>
        <c:auto val="1"/>
        <c:lblAlgn val="ctr"/>
        <c:lblOffset val="100"/>
        <c:noMultiLvlLbl val="0"/>
      </c:catAx>
      <c:valAx>
        <c:axId val="91252608"/>
        <c:scaling>
          <c:orientation val="minMax"/>
          <c:max val="1"/>
          <c:min val="0"/>
        </c:scaling>
        <c:delete val="1"/>
        <c:axPos val="b"/>
        <c:numFmt formatCode="0%" sourceLinked="1"/>
        <c:majorTickMark val="out"/>
        <c:minorTickMark val="none"/>
        <c:tickLblPos val="nextTo"/>
        <c:crossAx val="9125107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statistiques'!$J$102</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statistiques'!$L$102</c:f>
              <c:numCache>
                <c:formatCode>0%</c:formatCode>
                <c:ptCount val="1"/>
                <c:pt idx="0">
                  <c:v>0</c:v>
                </c:pt>
              </c:numCache>
            </c:numRef>
          </c:val>
        </c:ser>
        <c:dLbls>
          <c:showLegendKey val="0"/>
          <c:showVal val="0"/>
          <c:showCatName val="0"/>
          <c:showSerName val="0"/>
          <c:showPercent val="0"/>
          <c:showBubbleSize val="0"/>
        </c:dLbls>
        <c:gapWidth val="75"/>
        <c:overlap val="100"/>
        <c:axId val="124182528"/>
        <c:axId val="124184064"/>
      </c:barChart>
      <c:catAx>
        <c:axId val="124182528"/>
        <c:scaling>
          <c:orientation val="minMax"/>
        </c:scaling>
        <c:delete val="1"/>
        <c:axPos val="l"/>
        <c:majorTickMark val="out"/>
        <c:minorTickMark val="none"/>
        <c:tickLblPos val="nextTo"/>
        <c:crossAx val="124184064"/>
        <c:crosses val="autoZero"/>
        <c:auto val="1"/>
        <c:lblAlgn val="ctr"/>
        <c:lblOffset val="100"/>
        <c:noMultiLvlLbl val="0"/>
      </c:catAx>
      <c:valAx>
        <c:axId val="124184064"/>
        <c:scaling>
          <c:orientation val="minMax"/>
          <c:max val="1"/>
          <c:min val="0"/>
        </c:scaling>
        <c:delete val="1"/>
        <c:axPos val="b"/>
        <c:numFmt formatCode="0%" sourceLinked="1"/>
        <c:majorTickMark val="out"/>
        <c:minorTickMark val="none"/>
        <c:tickLblPos val="nextTo"/>
        <c:crossAx val="124182528"/>
        <c:crosses val="autoZero"/>
        <c:crossBetween val="between"/>
      </c:valAx>
      <c:spPr>
        <a:noFill/>
        <a:ln w="25400">
          <a:noFill/>
        </a:ln>
      </c:spPr>
    </c:plotArea>
    <c:plotVisOnly val="1"/>
    <c:dispBlanksAs val="gap"/>
    <c:showDLblsOverMax val="0"/>
  </c:chart>
  <c:spPr>
    <a:noFill/>
    <a:ln>
      <a:noFill/>
    </a:ln>
  </c:spPr>
  <c:txPr>
    <a:bodyPr/>
    <a:lstStyle/>
    <a:p>
      <a:pPr>
        <a:defRPr b="0"/>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statistiques'!$J$104</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statistiques'!$L$104</c:f>
              <c:numCache>
                <c:formatCode>0%</c:formatCode>
                <c:ptCount val="1"/>
                <c:pt idx="0">
                  <c:v>0</c:v>
                </c:pt>
              </c:numCache>
            </c:numRef>
          </c:val>
        </c:ser>
        <c:dLbls>
          <c:showLegendKey val="0"/>
          <c:showVal val="0"/>
          <c:showCatName val="0"/>
          <c:showSerName val="0"/>
          <c:showPercent val="0"/>
          <c:showBubbleSize val="0"/>
        </c:dLbls>
        <c:gapWidth val="75"/>
        <c:overlap val="100"/>
        <c:axId val="124209408"/>
        <c:axId val="124227584"/>
      </c:barChart>
      <c:catAx>
        <c:axId val="124209408"/>
        <c:scaling>
          <c:orientation val="minMax"/>
        </c:scaling>
        <c:delete val="1"/>
        <c:axPos val="l"/>
        <c:majorTickMark val="out"/>
        <c:minorTickMark val="none"/>
        <c:tickLblPos val="nextTo"/>
        <c:crossAx val="124227584"/>
        <c:crosses val="autoZero"/>
        <c:auto val="1"/>
        <c:lblAlgn val="ctr"/>
        <c:lblOffset val="100"/>
        <c:noMultiLvlLbl val="0"/>
      </c:catAx>
      <c:valAx>
        <c:axId val="124227584"/>
        <c:scaling>
          <c:orientation val="minMax"/>
          <c:max val="1"/>
          <c:min val="0"/>
        </c:scaling>
        <c:delete val="1"/>
        <c:axPos val="b"/>
        <c:numFmt formatCode="0%" sourceLinked="1"/>
        <c:majorTickMark val="out"/>
        <c:minorTickMark val="none"/>
        <c:tickLblPos val="nextTo"/>
        <c:crossAx val="124209408"/>
        <c:crosses val="autoZero"/>
        <c:crossBetween val="between"/>
      </c:valAx>
      <c:spPr>
        <a:noFill/>
        <a:ln w="25400">
          <a:noFill/>
        </a:ln>
      </c:spPr>
    </c:plotArea>
    <c:plotVisOnly val="1"/>
    <c:dispBlanksAs val="gap"/>
    <c:showDLblsOverMax val="0"/>
  </c:chart>
  <c:spPr>
    <a:noFill/>
    <a:ln>
      <a:noFill/>
    </a:ln>
  </c:spPr>
  <c:txPr>
    <a:bodyPr/>
    <a:lstStyle/>
    <a:p>
      <a:pPr>
        <a:defRPr b="0"/>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statistiques'!$J$106</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statistiques'!$L$106</c:f>
              <c:numCache>
                <c:formatCode>0%</c:formatCode>
                <c:ptCount val="1"/>
                <c:pt idx="0">
                  <c:v>0</c:v>
                </c:pt>
              </c:numCache>
            </c:numRef>
          </c:val>
        </c:ser>
        <c:dLbls>
          <c:showLegendKey val="0"/>
          <c:showVal val="0"/>
          <c:showCatName val="0"/>
          <c:showSerName val="0"/>
          <c:showPercent val="0"/>
          <c:showBubbleSize val="0"/>
        </c:dLbls>
        <c:gapWidth val="75"/>
        <c:overlap val="100"/>
        <c:axId val="124269312"/>
        <c:axId val="124270848"/>
      </c:barChart>
      <c:catAx>
        <c:axId val="124269312"/>
        <c:scaling>
          <c:orientation val="minMax"/>
        </c:scaling>
        <c:delete val="1"/>
        <c:axPos val="l"/>
        <c:majorTickMark val="out"/>
        <c:minorTickMark val="none"/>
        <c:tickLblPos val="nextTo"/>
        <c:crossAx val="124270848"/>
        <c:crosses val="autoZero"/>
        <c:auto val="1"/>
        <c:lblAlgn val="ctr"/>
        <c:lblOffset val="100"/>
        <c:noMultiLvlLbl val="0"/>
      </c:catAx>
      <c:valAx>
        <c:axId val="124270848"/>
        <c:scaling>
          <c:orientation val="minMax"/>
          <c:max val="1"/>
          <c:min val="0"/>
        </c:scaling>
        <c:delete val="1"/>
        <c:axPos val="b"/>
        <c:numFmt formatCode="0%" sourceLinked="1"/>
        <c:majorTickMark val="out"/>
        <c:minorTickMark val="none"/>
        <c:tickLblPos val="nextTo"/>
        <c:crossAx val="124269312"/>
        <c:crosses val="autoZero"/>
        <c:crossBetween val="between"/>
      </c:valAx>
      <c:spPr>
        <a:noFill/>
        <a:ln w="25400">
          <a:noFill/>
        </a:ln>
      </c:spPr>
    </c:plotArea>
    <c:plotVisOnly val="1"/>
    <c:dispBlanksAs val="gap"/>
    <c:showDLblsOverMax val="0"/>
  </c:chart>
  <c:spPr>
    <a:noFill/>
    <a:ln>
      <a:noFill/>
    </a:ln>
  </c:spPr>
  <c:txPr>
    <a:bodyPr/>
    <a:lstStyle/>
    <a:p>
      <a:pPr>
        <a:defRPr b="0"/>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statistiques'!$J$108</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statistiques'!$L$108</c:f>
              <c:numCache>
                <c:formatCode>0%</c:formatCode>
                <c:ptCount val="1"/>
                <c:pt idx="0">
                  <c:v>0</c:v>
                </c:pt>
              </c:numCache>
            </c:numRef>
          </c:val>
        </c:ser>
        <c:dLbls>
          <c:showLegendKey val="0"/>
          <c:showVal val="0"/>
          <c:showCatName val="0"/>
          <c:showSerName val="0"/>
          <c:showPercent val="0"/>
          <c:showBubbleSize val="0"/>
        </c:dLbls>
        <c:gapWidth val="75"/>
        <c:overlap val="100"/>
        <c:axId val="124304384"/>
        <c:axId val="124318464"/>
      </c:barChart>
      <c:catAx>
        <c:axId val="124304384"/>
        <c:scaling>
          <c:orientation val="minMax"/>
        </c:scaling>
        <c:delete val="1"/>
        <c:axPos val="l"/>
        <c:majorTickMark val="out"/>
        <c:minorTickMark val="none"/>
        <c:tickLblPos val="nextTo"/>
        <c:crossAx val="124318464"/>
        <c:crosses val="autoZero"/>
        <c:auto val="1"/>
        <c:lblAlgn val="ctr"/>
        <c:lblOffset val="100"/>
        <c:noMultiLvlLbl val="0"/>
      </c:catAx>
      <c:valAx>
        <c:axId val="124318464"/>
        <c:scaling>
          <c:orientation val="minMax"/>
          <c:max val="1"/>
          <c:min val="0"/>
        </c:scaling>
        <c:delete val="1"/>
        <c:axPos val="b"/>
        <c:numFmt formatCode="0%" sourceLinked="1"/>
        <c:majorTickMark val="out"/>
        <c:minorTickMark val="none"/>
        <c:tickLblPos val="nextTo"/>
        <c:crossAx val="124304384"/>
        <c:crosses val="autoZero"/>
        <c:crossBetween val="between"/>
      </c:valAx>
      <c:spPr>
        <a:noFill/>
        <a:ln w="25400">
          <a:noFill/>
        </a:ln>
      </c:spPr>
    </c:plotArea>
    <c:plotVisOnly val="1"/>
    <c:dispBlanksAs val="gap"/>
    <c:showDLblsOverMax val="0"/>
  </c:chart>
  <c:spPr>
    <a:noFill/>
    <a:ln>
      <a:noFill/>
    </a:ln>
  </c:spPr>
  <c:txPr>
    <a:bodyPr/>
    <a:lstStyle/>
    <a:p>
      <a:pPr>
        <a:defRPr b="0"/>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statistiques'!$J$110</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statistiques'!$L$110</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statistiques'!$N$110</c:f>
              <c:numCache>
                <c:formatCode>0%</c:formatCode>
                <c:ptCount val="1"/>
                <c:pt idx="0">
                  <c:v>0</c:v>
                </c:pt>
              </c:numCache>
            </c:numRef>
          </c:val>
        </c:ser>
        <c:dLbls>
          <c:showLegendKey val="0"/>
          <c:showVal val="0"/>
          <c:showCatName val="0"/>
          <c:showSerName val="0"/>
          <c:showPercent val="0"/>
          <c:showBubbleSize val="0"/>
        </c:dLbls>
        <c:gapWidth val="75"/>
        <c:overlap val="100"/>
        <c:axId val="124344960"/>
        <c:axId val="124375424"/>
      </c:barChart>
      <c:catAx>
        <c:axId val="124344960"/>
        <c:scaling>
          <c:orientation val="minMax"/>
        </c:scaling>
        <c:delete val="1"/>
        <c:axPos val="l"/>
        <c:majorTickMark val="out"/>
        <c:minorTickMark val="none"/>
        <c:tickLblPos val="nextTo"/>
        <c:crossAx val="124375424"/>
        <c:crosses val="autoZero"/>
        <c:auto val="1"/>
        <c:lblAlgn val="ctr"/>
        <c:lblOffset val="100"/>
        <c:noMultiLvlLbl val="0"/>
      </c:catAx>
      <c:valAx>
        <c:axId val="124375424"/>
        <c:scaling>
          <c:orientation val="minMax"/>
          <c:max val="1"/>
          <c:min val="0"/>
        </c:scaling>
        <c:delete val="1"/>
        <c:axPos val="b"/>
        <c:numFmt formatCode="0%" sourceLinked="1"/>
        <c:majorTickMark val="out"/>
        <c:minorTickMark val="none"/>
        <c:tickLblPos val="nextTo"/>
        <c:crossAx val="124344960"/>
        <c:crosses val="autoZero"/>
        <c:crossBetween val="between"/>
      </c:valAx>
      <c:spPr>
        <a:noFill/>
        <a:ln w="25400">
          <a:noFill/>
        </a:ln>
      </c:spPr>
    </c:plotArea>
    <c:plotVisOnly val="1"/>
    <c:dispBlanksAs val="gap"/>
    <c:showDLblsOverMax val="0"/>
  </c:chart>
  <c:spPr>
    <a:noFill/>
    <a:ln>
      <a:noFill/>
    </a:ln>
  </c:spPr>
  <c:txPr>
    <a:bodyPr/>
    <a:lstStyle/>
    <a:p>
      <a:pPr>
        <a:defRPr b="0"/>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statistiques'!$J$112</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statistiques'!$L$112</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statistiques'!$N$112</c:f>
              <c:numCache>
                <c:formatCode>0%</c:formatCode>
                <c:ptCount val="1"/>
                <c:pt idx="0">
                  <c:v>0</c:v>
                </c:pt>
              </c:numCache>
            </c:numRef>
          </c:val>
        </c:ser>
        <c:dLbls>
          <c:showLegendKey val="0"/>
          <c:showVal val="0"/>
          <c:showCatName val="0"/>
          <c:showSerName val="0"/>
          <c:showPercent val="0"/>
          <c:showBubbleSize val="0"/>
        </c:dLbls>
        <c:gapWidth val="75"/>
        <c:overlap val="100"/>
        <c:axId val="124385536"/>
        <c:axId val="124461056"/>
      </c:barChart>
      <c:catAx>
        <c:axId val="124385536"/>
        <c:scaling>
          <c:orientation val="minMax"/>
        </c:scaling>
        <c:delete val="1"/>
        <c:axPos val="l"/>
        <c:majorTickMark val="out"/>
        <c:minorTickMark val="none"/>
        <c:tickLblPos val="nextTo"/>
        <c:crossAx val="124461056"/>
        <c:crosses val="autoZero"/>
        <c:auto val="1"/>
        <c:lblAlgn val="ctr"/>
        <c:lblOffset val="100"/>
        <c:noMultiLvlLbl val="0"/>
      </c:catAx>
      <c:valAx>
        <c:axId val="124461056"/>
        <c:scaling>
          <c:orientation val="minMax"/>
          <c:max val="1"/>
          <c:min val="0"/>
        </c:scaling>
        <c:delete val="1"/>
        <c:axPos val="b"/>
        <c:numFmt formatCode="0%" sourceLinked="1"/>
        <c:majorTickMark val="out"/>
        <c:minorTickMark val="none"/>
        <c:tickLblPos val="nextTo"/>
        <c:crossAx val="124385536"/>
        <c:crosses val="autoZero"/>
        <c:crossBetween val="between"/>
      </c:valAx>
      <c:spPr>
        <a:noFill/>
        <a:ln w="25400">
          <a:noFill/>
        </a:ln>
      </c:spPr>
    </c:plotArea>
    <c:plotVisOnly val="1"/>
    <c:dispBlanksAs val="gap"/>
    <c:showDLblsOverMax val="0"/>
  </c:chart>
  <c:spPr>
    <a:noFill/>
    <a:ln>
      <a:noFill/>
    </a:ln>
  </c:spPr>
  <c:txPr>
    <a:bodyPr/>
    <a:lstStyle/>
    <a:p>
      <a:pPr>
        <a:defRPr b="0"/>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statistiques'!$J$114</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statistiques'!$L$114</c:f>
              <c:numCache>
                <c:formatCode>0%</c:formatCode>
                <c:ptCount val="1"/>
                <c:pt idx="0">
                  <c:v>0</c:v>
                </c:pt>
              </c:numCache>
            </c:numRef>
          </c:val>
        </c:ser>
        <c:dLbls>
          <c:showLegendKey val="0"/>
          <c:showVal val="0"/>
          <c:showCatName val="0"/>
          <c:showSerName val="0"/>
          <c:showPercent val="0"/>
          <c:showBubbleSize val="0"/>
        </c:dLbls>
        <c:gapWidth val="75"/>
        <c:overlap val="100"/>
        <c:axId val="124502784"/>
        <c:axId val="124504320"/>
      </c:barChart>
      <c:catAx>
        <c:axId val="124502784"/>
        <c:scaling>
          <c:orientation val="minMax"/>
        </c:scaling>
        <c:delete val="1"/>
        <c:axPos val="l"/>
        <c:majorTickMark val="out"/>
        <c:minorTickMark val="none"/>
        <c:tickLblPos val="nextTo"/>
        <c:crossAx val="124504320"/>
        <c:crosses val="autoZero"/>
        <c:auto val="1"/>
        <c:lblAlgn val="ctr"/>
        <c:lblOffset val="100"/>
        <c:noMultiLvlLbl val="0"/>
      </c:catAx>
      <c:valAx>
        <c:axId val="124504320"/>
        <c:scaling>
          <c:orientation val="minMax"/>
          <c:max val="1"/>
          <c:min val="0"/>
        </c:scaling>
        <c:delete val="1"/>
        <c:axPos val="b"/>
        <c:numFmt formatCode="0%" sourceLinked="1"/>
        <c:majorTickMark val="out"/>
        <c:minorTickMark val="none"/>
        <c:tickLblPos val="nextTo"/>
        <c:crossAx val="124502784"/>
        <c:crosses val="autoZero"/>
        <c:crossBetween val="between"/>
      </c:valAx>
      <c:spPr>
        <a:noFill/>
        <a:ln w="25400">
          <a:noFill/>
        </a:ln>
      </c:spPr>
    </c:plotArea>
    <c:plotVisOnly val="1"/>
    <c:dispBlanksAs val="gap"/>
    <c:showDLblsOverMax val="0"/>
  </c:chart>
  <c:spPr>
    <a:noFill/>
    <a:ln>
      <a:noFill/>
    </a:ln>
  </c:spPr>
  <c:txPr>
    <a:bodyPr/>
    <a:lstStyle/>
    <a:p>
      <a:pPr>
        <a:defRPr b="0"/>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statistiques'!$J$116</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statistiques'!$L$116</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statistiques'!$N$116</c:f>
              <c:numCache>
                <c:formatCode>0%</c:formatCode>
                <c:ptCount val="1"/>
                <c:pt idx="0">
                  <c:v>0</c:v>
                </c:pt>
              </c:numCache>
            </c:numRef>
          </c:val>
        </c:ser>
        <c:dLbls>
          <c:showLegendKey val="0"/>
          <c:showVal val="0"/>
          <c:showCatName val="0"/>
          <c:showSerName val="0"/>
          <c:showPercent val="0"/>
          <c:showBubbleSize val="0"/>
        </c:dLbls>
        <c:gapWidth val="75"/>
        <c:overlap val="100"/>
        <c:axId val="124563840"/>
        <c:axId val="124565376"/>
      </c:barChart>
      <c:catAx>
        <c:axId val="124563840"/>
        <c:scaling>
          <c:orientation val="minMax"/>
        </c:scaling>
        <c:delete val="1"/>
        <c:axPos val="l"/>
        <c:majorTickMark val="out"/>
        <c:minorTickMark val="none"/>
        <c:tickLblPos val="nextTo"/>
        <c:crossAx val="124565376"/>
        <c:crosses val="autoZero"/>
        <c:auto val="1"/>
        <c:lblAlgn val="ctr"/>
        <c:lblOffset val="100"/>
        <c:noMultiLvlLbl val="0"/>
      </c:catAx>
      <c:valAx>
        <c:axId val="124565376"/>
        <c:scaling>
          <c:orientation val="minMax"/>
          <c:max val="1"/>
          <c:min val="0"/>
        </c:scaling>
        <c:delete val="1"/>
        <c:axPos val="b"/>
        <c:numFmt formatCode="0%" sourceLinked="1"/>
        <c:majorTickMark val="out"/>
        <c:minorTickMark val="none"/>
        <c:tickLblPos val="nextTo"/>
        <c:crossAx val="124563840"/>
        <c:crosses val="autoZero"/>
        <c:crossBetween val="between"/>
      </c:valAx>
      <c:spPr>
        <a:noFill/>
        <a:ln w="25400">
          <a:noFill/>
        </a:ln>
      </c:spPr>
    </c:plotArea>
    <c:plotVisOnly val="1"/>
    <c:dispBlanksAs val="gap"/>
    <c:showDLblsOverMax val="0"/>
  </c:chart>
  <c:spPr>
    <a:noFill/>
    <a:ln>
      <a:noFill/>
    </a:ln>
  </c:spPr>
  <c:txPr>
    <a:bodyPr/>
    <a:lstStyle/>
    <a:p>
      <a:pPr>
        <a:defRPr b="0"/>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dLblPos val="ctr"/>
            <c:showLegendKey val="0"/>
            <c:showVal val="1"/>
            <c:showCatName val="0"/>
            <c:showSerName val="0"/>
            <c:showPercent val="0"/>
            <c:showBubbleSize val="0"/>
            <c:showLeaderLines val="0"/>
          </c:dLbls>
          <c:val>
            <c:numRef>
              <c:f>'B - Les statistiques'!$J$137</c:f>
              <c:numCache>
                <c:formatCode>0%</c:formatCode>
                <c:ptCount val="1"/>
                <c:pt idx="0">
                  <c:v>0</c:v>
                </c:pt>
              </c:numCache>
            </c:numRef>
          </c:val>
        </c:ser>
        <c:ser>
          <c:idx val="0"/>
          <c:order val="1"/>
          <c:tx>
            <c:v>non</c:v>
          </c:tx>
          <c:spPr>
            <a:solidFill>
              <a:srgbClr val="FF0000"/>
            </a:solidFill>
          </c:spPr>
          <c:invertIfNegative val="0"/>
          <c:dLbls>
            <c:dLblPos val="ctr"/>
            <c:showLegendKey val="0"/>
            <c:showVal val="1"/>
            <c:showCatName val="0"/>
            <c:showSerName val="0"/>
            <c:showPercent val="0"/>
            <c:showBubbleSize val="0"/>
            <c:showLeaderLines val="0"/>
          </c:dLbls>
          <c:val>
            <c:numRef>
              <c:f>'B - Les statistiques'!$L$137</c:f>
              <c:numCache>
                <c:formatCode>0%</c:formatCode>
                <c:ptCount val="1"/>
                <c:pt idx="0">
                  <c:v>0</c:v>
                </c:pt>
              </c:numCache>
            </c:numRef>
          </c:val>
        </c:ser>
        <c:ser>
          <c:idx val="2"/>
          <c:order val="2"/>
          <c:tx>
            <c:v>NA</c:v>
          </c:tx>
          <c:invertIfNegative val="0"/>
          <c:dPt>
            <c:idx val="0"/>
            <c:invertIfNegative val="0"/>
            <c:bubble3D val="0"/>
            <c:spPr>
              <a:solidFill>
                <a:schemeClr val="bg1">
                  <a:lumMod val="75000"/>
                </a:schemeClr>
              </a:solidFill>
            </c:spPr>
          </c:dPt>
          <c:dLbls>
            <c:dLblPos val="ctr"/>
            <c:showLegendKey val="0"/>
            <c:showVal val="1"/>
            <c:showCatName val="0"/>
            <c:showSerName val="0"/>
            <c:showPercent val="0"/>
            <c:showBubbleSize val="0"/>
            <c:showLeaderLines val="0"/>
          </c:dLbls>
          <c:val>
            <c:numRef>
              <c:f>'B - Les statistiques'!$N$137</c:f>
              <c:numCache>
                <c:formatCode>0%</c:formatCode>
                <c:ptCount val="1"/>
                <c:pt idx="0">
                  <c:v>0</c:v>
                </c:pt>
              </c:numCache>
            </c:numRef>
          </c:val>
        </c:ser>
        <c:dLbls>
          <c:showLegendKey val="0"/>
          <c:showVal val="0"/>
          <c:showCatName val="0"/>
          <c:showSerName val="0"/>
          <c:showPercent val="0"/>
          <c:showBubbleSize val="0"/>
        </c:dLbls>
        <c:gapWidth val="75"/>
        <c:overlap val="100"/>
        <c:axId val="124604800"/>
        <c:axId val="124606336"/>
      </c:barChart>
      <c:catAx>
        <c:axId val="124604800"/>
        <c:scaling>
          <c:orientation val="minMax"/>
        </c:scaling>
        <c:delete val="1"/>
        <c:axPos val="l"/>
        <c:majorTickMark val="out"/>
        <c:minorTickMark val="none"/>
        <c:tickLblPos val="nextTo"/>
        <c:crossAx val="124606336"/>
        <c:crosses val="autoZero"/>
        <c:auto val="1"/>
        <c:lblAlgn val="ctr"/>
        <c:lblOffset val="100"/>
        <c:noMultiLvlLbl val="0"/>
      </c:catAx>
      <c:valAx>
        <c:axId val="124606336"/>
        <c:scaling>
          <c:orientation val="minMax"/>
          <c:max val="1"/>
          <c:min val="0"/>
        </c:scaling>
        <c:delete val="1"/>
        <c:axPos val="b"/>
        <c:numFmt formatCode="0%" sourceLinked="1"/>
        <c:majorTickMark val="out"/>
        <c:minorTickMark val="none"/>
        <c:tickLblPos val="nextTo"/>
        <c:crossAx val="12460480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statistiques'!$J$170</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statistiques'!$L$170</c:f>
              <c:numCache>
                <c:formatCode>0%</c:formatCode>
                <c:ptCount val="1"/>
                <c:pt idx="0">
                  <c:v>0</c:v>
                </c:pt>
              </c:numCache>
            </c:numRef>
          </c:val>
        </c:ser>
        <c:ser>
          <c:idx val="2"/>
          <c:order val="2"/>
          <c:tx>
            <c:v>NA</c:v>
          </c:tx>
          <c:spPr>
            <a:solidFill>
              <a:sysClr val="window" lastClr="FFFFFF">
                <a:lumMod val="75000"/>
              </a:sysClr>
            </a:solidFill>
          </c:spPr>
          <c:invertIfNegative val="0"/>
          <c:dLbls>
            <c:dLblPos val="ctr"/>
            <c:showLegendKey val="0"/>
            <c:showVal val="1"/>
            <c:showCatName val="0"/>
            <c:showSerName val="0"/>
            <c:showPercent val="0"/>
            <c:showBubbleSize val="0"/>
            <c:showLeaderLines val="0"/>
          </c:dLbls>
          <c:val>
            <c:numRef>
              <c:f>'B - Les statistiques'!$N$170</c:f>
              <c:numCache>
                <c:formatCode>0%</c:formatCode>
                <c:ptCount val="1"/>
                <c:pt idx="0">
                  <c:v>0</c:v>
                </c:pt>
              </c:numCache>
            </c:numRef>
          </c:val>
        </c:ser>
        <c:dLbls>
          <c:showLegendKey val="0"/>
          <c:showVal val="0"/>
          <c:showCatName val="0"/>
          <c:showSerName val="0"/>
          <c:showPercent val="0"/>
          <c:showBubbleSize val="0"/>
        </c:dLbls>
        <c:gapWidth val="75"/>
        <c:overlap val="100"/>
        <c:axId val="124772352"/>
        <c:axId val="124773888"/>
      </c:barChart>
      <c:catAx>
        <c:axId val="124772352"/>
        <c:scaling>
          <c:orientation val="minMax"/>
        </c:scaling>
        <c:delete val="1"/>
        <c:axPos val="l"/>
        <c:majorTickMark val="out"/>
        <c:minorTickMark val="none"/>
        <c:tickLblPos val="nextTo"/>
        <c:crossAx val="124773888"/>
        <c:crosses val="autoZero"/>
        <c:auto val="1"/>
        <c:lblAlgn val="ctr"/>
        <c:lblOffset val="100"/>
        <c:noMultiLvlLbl val="0"/>
      </c:catAx>
      <c:valAx>
        <c:axId val="124773888"/>
        <c:scaling>
          <c:orientation val="minMax"/>
          <c:max val="1"/>
          <c:min val="0"/>
        </c:scaling>
        <c:delete val="1"/>
        <c:axPos val="b"/>
        <c:numFmt formatCode="0%" sourceLinked="1"/>
        <c:majorTickMark val="out"/>
        <c:minorTickMark val="none"/>
        <c:tickLblPos val="nextTo"/>
        <c:crossAx val="12477235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statistiques'!$J$125</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statistiques'!$L$125</c:f>
              <c:numCache>
                <c:formatCode>0%</c:formatCode>
                <c:ptCount val="1"/>
                <c:pt idx="0">
                  <c:v>0</c:v>
                </c:pt>
              </c:numCache>
            </c:numRef>
          </c:val>
        </c:ser>
        <c:dLbls>
          <c:showLegendKey val="0"/>
          <c:showVal val="0"/>
          <c:showCatName val="0"/>
          <c:showSerName val="0"/>
          <c:showPercent val="0"/>
          <c:showBubbleSize val="0"/>
        </c:dLbls>
        <c:gapWidth val="75"/>
        <c:overlap val="100"/>
        <c:axId val="91273856"/>
        <c:axId val="91275648"/>
      </c:barChart>
      <c:catAx>
        <c:axId val="91273856"/>
        <c:scaling>
          <c:orientation val="minMax"/>
        </c:scaling>
        <c:delete val="1"/>
        <c:axPos val="l"/>
        <c:majorTickMark val="out"/>
        <c:minorTickMark val="none"/>
        <c:tickLblPos val="nextTo"/>
        <c:crossAx val="91275648"/>
        <c:crosses val="autoZero"/>
        <c:auto val="1"/>
        <c:lblAlgn val="ctr"/>
        <c:lblOffset val="100"/>
        <c:noMultiLvlLbl val="0"/>
      </c:catAx>
      <c:valAx>
        <c:axId val="91275648"/>
        <c:scaling>
          <c:orientation val="minMax"/>
          <c:max val="1"/>
          <c:min val="0"/>
        </c:scaling>
        <c:delete val="1"/>
        <c:axPos val="b"/>
        <c:numFmt formatCode="0%" sourceLinked="1"/>
        <c:majorTickMark val="out"/>
        <c:minorTickMark val="none"/>
        <c:tickLblPos val="nextTo"/>
        <c:crossAx val="91273856"/>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16588948409322E-2"/>
          <c:y val="0.43921555065136619"/>
          <c:w val="0.76639907694561493"/>
          <c:h val="0.39607861785437154"/>
        </c:manualLayout>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statistiques'!$J$176</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statistiques'!$L$176</c:f>
              <c:numCache>
                <c:formatCode>0%</c:formatCode>
                <c:ptCount val="1"/>
                <c:pt idx="0">
                  <c:v>0</c:v>
                </c:pt>
              </c:numCache>
            </c:numRef>
          </c:val>
        </c:ser>
        <c:dLbls>
          <c:showLegendKey val="0"/>
          <c:showVal val="0"/>
          <c:showCatName val="0"/>
          <c:showSerName val="0"/>
          <c:showPercent val="0"/>
          <c:showBubbleSize val="0"/>
        </c:dLbls>
        <c:gapWidth val="75"/>
        <c:overlap val="100"/>
        <c:axId val="124807424"/>
        <c:axId val="125849600"/>
      </c:barChart>
      <c:catAx>
        <c:axId val="124807424"/>
        <c:scaling>
          <c:orientation val="minMax"/>
        </c:scaling>
        <c:delete val="1"/>
        <c:axPos val="l"/>
        <c:majorTickMark val="out"/>
        <c:minorTickMark val="none"/>
        <c:tickLblPos val="nextTo"/>
        <c:crossAx val="125849600"/>
        <c:crosses val="autoZero"/>
        <c:auto val="1"/>
        <c:lblAlgn val="ctr"/>
        <c:lblOffset val="100"/>
        <c:noMultiLvlLbl val="0"/>
      </c:catAx>
      <c:valAx>
        <c:axId val="125849600"/>
        <c:scaling>
          <c:orientation val="minMax"/>
          <c:max val="1"/>
          <c:min val="0"/>
        </c:scaling>
        <c:delete val="1"/>
        <c:axPos val="b"/>
        <c:numFmt formatCode="0%" sourceLinked="1"/>
        <c:majorTickMark val="out"/>
        <c:minorTickMark val="none"/>
        <c:tickLblPos val="nextTo"/>
        <c:crossAx val="12480742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statistiques'!$J$180</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statistiques'!$L$180</c:f>
              <c:numCache>
                <c:formatCode>0%</c:formatCode>
                <c:ptCount val="1"/>
                <c:pt idx="0">
                  <c:v>0</c:v>
                </c:pt>
              </c:numCache>
            </c:numRef>
          </c:val>
        </c:ser>
        <c:dLbls>
          <c:showLegendKey val="0"/>
          <c:showVal val="0"/>
          <c:showCatName val="0"/>
          <c:showSerName val="0"/>
          <c:showPercent val="0"/>
          <c:showBubbleSize val="0"/>
        </c:dLbls>
        <c:gapWidth val="75"/>
        <c:overlap val="100"/>
        <c:axId val="125981440"/>
        <c:axId val="125982976"/>
      </c:barChart>
      <c:catAx>
        <c:axId val="125981440"/>
        <c:scaling>
          <c:orientation val="minMax"/>
        </c:scaling>
        <c:delete val="1"/>
        <c:axPos val="l"/>
        <c:majorTickMark val="out"/>
        <c:minorTickMark val="none"/>
        <c:tickLblPos val="nextTo"/>
        <c:crossAx val="125982976"/>
        <c:crosses val="autoZero"/>
        <c:auto val="1"/>
        <c:lblAlgn val="ctr"/>
        <c:lblOffset val="100"/>
        <c:noMultiLvlLbl val="0"/>
      </c:catAx>
      <c:valAx>
        <c:axId val="125982976"/>
        <c:scaling>
          <c:orientation val="minMax"/>
          <c:max val="1"/>
          <c:min val="0"/>
        </c:scaling>
        <c:delete val="1"/>
        <c:axPos val="b"/>
        <c:numFmt formatCode="0%" sourceLinked="1"/>
        <c:majorTickMark val="out"/>
        <c:minorTickMark val="none"/>
        <c:tickLblPos val="nextTo"/>
        <c:crossAx val="12598144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statistiques'!$J$182</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statistiques'!$L$182</c:f>
              <c:numCache>
                <c:formatCode>0%</c:formatCode>
                <c:ptCount val="1"/>
                <c:pt idx="0">
                  <c:v>0</c:v>
                </c:pt>
              </c:numCache>
            </c:numRef>
          </c:val>
        </c:ser>
        <c:dLbls>
          <c:showLegendKey val="0"/>
          <c:showVal val="0"/>
          <c:showCatName val="0"/>
          <c:showSerName val="0"/>
          <c:showPercent val="0"/>
          <c:showBubbleSize val="0"/>
        </c:dLbls>
        <c:gapWidth val="75"/>
        <c:overlap val="100"/>
        <c:axId val="126016512"/>
        <c:axId val="126022400"/>
      </c:barChart>
      <c:catAx>
        <c:axId val="126016512"/>
        <c:scaling>
          <c:orientation val="minMax"/>
        </c:scaling>
        <c:delete val="1"/>
        <c:axPos val="l"/>
        <c:majorTickMark val="out"/>
        <c:minorTickMark val="none"/>
        <c:tickLblPos val="nextTo"/>
        <c:crossAx val="126022400"/>
        <c:crosses val="autoZero"/>
        <c:auto val="1"/>
        <c:lblAlgn val="ctr"/>
        <c:lblOffset val="100"/>
        <c:noMultiLvlLbl val="0"/>
      </c:catAx>
      <c:valAx>
        <c:axId val="126022400"/>
        <c:scaling>
          <c:orientation val="minMax"/>
          <c:max val="1"/>
          <c:min val="0"/>
        </c:scaling>
        <c:delete val="1"/>
        <c:axPos val="b"/>
        <c:numFmt formatCode="0%" sourceLinked="1"/>
        <c:majorTickMark val="out"/>
        <c:minorTickMark val="none"/>
        <c:tickLblPos val="nextTo"/>
        <c:crossAx val="12601651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statistiques'!$J$184</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statistiques'!$L$184</c:f>
              <c:numCache>
                <c:formatCode>0%</c:formatCode>
                <c:ptCount val="1"/>
                <c:pt idx="0">
                  <c:v>0</c:v>
                </c:pt>
              </c:numCache>
            </c:numRef>
          </c:val>
        </c:ser>
        <c:dLbls>
          <c:showLegendKey val="0"/>
          <c:showVal val="0"/>
          <c:showCatName val="0"/>
          <c:showSerName val="0"/>
          <c:showPercent val="0"/>
          <c:showBubbleSize val="0"/>
        </c:dLbls>
        <c:gapWidth val="75"/>
        <c:overlap val="100"/>
        <c:axId val="133375488"/>
        <c:axId val="133377024"/>
      </c:barChart>
      <c:catAx>
        <c:axId val="133375488"/>
        <c:scaling>
          <c:orientation val="minMax"/>
        </c:scaling>
        <c:delete val="1"/>
        <c:axPos val="l"/>
        <c:majorTickMark val="out"/>
        <c:minorTickMark val="none"/>
        <c:tickLblPos val="nextTo"/>
        <c:crossAx val="133377024"/>
        <c:crosses val="autoZero"/>
        <c:auto val="1"/>
        <c:lblAlgn val="ctr"/>
        <c:lblOffset val="100"/>
        <c:noMultiLvlLbl val="0"/>
      </c:catAx>
      <c:valAx>
        <c:axId val="133377024"/>
        <c:scaling>
          <c:orientation val="minMax"/>
          <c:max val="1"/>
          <c:min val="0"/>
        </c:scaling>
        <c:delete val="1"/>
        <c:axPos val="b"/>
        <c:numFmt formatCode="0%" sourceLinked="1"/>
        <c:majorTickMark val="out"/>
        <c:minorTickMark val="none"/>
        <c:tickLblPos val="nextTo"/>
        <c:crossAx val="13337548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statistiques'!$J$186</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statistiques'!$L$186</c:f>
              <c:numCache>
                <c:formatCode>0%</c:formatCode>
                <c:ptCount val="1"/>
                <c:pt idx="0">
                  <c:v>0</c:v>
                </c:pt>
              </c:numCache>
            </c:numRef>
          </c:val>
        </c:ser>
        <c:ser>
          <c:idx val="2"/>
          <c:order val="2"/>
          <c:tx>
            <c:v>NC</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statistiques'!$N$186</c:f>
              <c:numCache>
                <c:formatCode>0%</c:formatCode>
                <c:ptCount val="1"/>
                <c:pt idx="0">
                  <c:v>0</c:v>
                </c:pt>
              </c:numCache>
            </c:numRef>
          </c:val>
        </c:ser>
        <c:dLbls>
          <c:showLegendKey val="0"/>
          <c:showVal val="0"/>
          <c:showCatName val="0"/>
          <c:showSerName val="0"/>
          <c:showPercent val="0"/>
          <c:showBubbleSize val="0"/>
        </c:dLbls>
        <c:gapWidth val="75"/>
        <c:overlap val="100"/>
        <c:axId val="133944448"/>
        <c:axId val="133945984"/>
      </c:barChart>
      <c:catAx>
        <c:axId val="133944448"/>
        <c:scaling>
          <c:orientation val="minMax"/>
        </c:scaling>
        <c:delete val="1"/>
        <c:axPos val="l"/>
        <c:majorTickMark val="out"/>
        <c:minorTickMark val="none"/>
        <c:tickLblPos val="nextTo"/>
        <c:crossAx val="133945984"/>
        <c:crosses val="autoZero"/>
        <c:auto val="1"/>
        <c:lblAlgn val="ctr"/>
        <c:lblOffset val="100"/>
        <c:noMultiLvlLbl val="0"/>
      </c:catAx>
      <c:valAx>
        <c:axId val="133945984"/>
        <c:scaling>
          <c:orientation val="minMax"/>
          <c:max val="1"/>
          <c:min val="0"/>
        </c:scaling>
        <c:delete val="1"/>
        <c:axPos val="b"/>
        <c:numFmt formatCode="0%" sourceLinked="1"/>
        <c:majorTickMark val="out"/>
        <c:minorTickMark val="none"/>
        <c:tickLblPos val="nextTo"/>
        <c:crossAx val="13394444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statistiques'!$J$188</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statistiques'!$L$188</c:f>
              <c:numCache>
                <c:formatCode>0%</c:formatCode>
                <c:ptCount val="1"/>
                <c:pt idx="0">
                  <c:v>0</c:v>
                </c:pt>
              </c:numCache>
            </c:numRef>
          </c:val>
        </c:ser>
        <c:dLbls>
          <c:showLegendKey val="0"/>
          <c:showVal val="0"/>
          <c:showCatName val="0"/>
          <c:showSerName val="0"/>
          <c:showPercent val="0"/>
          <c:showBubbleSize val="0"/>
        </c:dLbls>
        <c:gapWidth val="75"/>
        <c:overlap val="100"/>
        <c:axId val="134020480"/>
        <c:axId val="135599232"/>
      </c:barChart>
      <c:catAx>
        <c:axId val="134020480"/>
        <c:scaling>
          <c:orientation val="minMax"/>
        </c:scaling>
        <c:delete val="1"/>
        <c:axPos val="l"/>
        <c:majorTickMark val="out"/>
        <c:minorTickMark val="none"/>
        <c:tickLblPos val="nextTo"/>
        <c:crossAx val="135599232"/>
        <c:crosses val="autoZero"/>
        <c:auto val="1"/>
        <c:lblAlgn val="ctr"/>
        <c:lblOffset val="100"/>
        <c:noMultiLvlLbl val="0"/>
      </c:catAx>
      <c:valAx>
        <c:axId val="135599232"/>
        <c:scaling>
          <c:orientation val="minMax"/>
          <c:max val="1"/>
          <c:min val="0"/>
        </c:scaling>
        <c:delete val="1"/>
        <c:axPos val="b"/>
        <c:numFmt formatCode="0%" sourceLinked="1"/>
        <c:majorTickMark val="out"/>
        <c:minorTickMark val="none"/>
        <c:tickLblPos val="nextTo"/>
        <c:crossAx val="134020480"/>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statistiques'!$J$192</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statistiques'!$L$192</c:f>
              <c:numCache>
                <c:formatCode>0%</c:formatCode>
                <c:ptCount val="1"/>
                <c:pt idx="0">
                  <c:v>0</c:v>
                </c:pt>
              </c:numCache>
            </c:numRef>
          </c:val>
        </c:ser>
        <c:dLbls>
          <c:showLegendKey val="0"/>
          <c:showVal val="0"/>
          <c:showCatName val="0"/>
          <c:showSerName val="0"/>
          <c:showPercent val="0"/>
          <c:showBubbleSize val="0"/>
        </c:dLbls>
        <c:gapWidth val="75"/>
        <c:overlap val="100"/>
        <c:axId val="135628672"/>
        <c:axId val="135630208"/>
      </c:barChart>
      <c:catAx>
        <c:axId val="135628672"/>
        <c:scaling>
          <c:orientation val="minMax"/>
        </c:scaling>
        <c:delete val="1"/>
        <c:axPos val="l"/>
        <c:majorTickMark val="out"/>
        <c:minorTickMark val="none"/>
        <c:tickLblPos val="nextTo"/>
        <c:crossAx val="135630208"/>
        <c:crosses val="autoZero"/>
        <c:auto val="1"/>
        <c:lblAlgn val="ctr"/>
        <c:lblOffset val="100"/>
        <c:noMultiLvlLbl val="0"/>
      </c:catAx>
      <c:valAx>
        <c:axId val="135630208"/>
        <c:scaling>
          <c:orientation val="minMax"/>
          <c:max val="1"/>
          <c:min val="0"/>
        </c:scaling>
        <c:delete val="1"/>
        <c:axPos val="b"/>
        <c:numFmt formatCode="0%" sourceLinked="1"/>
        <c:majorTickMark val="out"/>
        <c:minorTickMark val="none"/>
        <c:tickLblPos val="nextTo"/>
        <c:crossAx val="13562867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statistiques'!$J$196</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statistiques'!$L$196</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statistiques'!$N$196</c:f>
              <c:numCache>
                <c:formatCode>0%</c:formatCode>
                <c:ptCount val="1"/>
                <c:pt idx="0">
                  <c:v>0</c:v>
                </c:pt>
              </c:numCache>
            </c:numRef>
          </c:val>
        </c:ser>
        <c:dLbls>
          <c:showLegendKey val="0"/>
          <c:showVal val="0"/>
          <c:showCatName val="0"/>
          <c:showSerName val="0"/>
          <c:showPercent val="0"/>
          <c:showBubbleSize val="0"/>
        </c:dLbls>
        <c:gapWidth val="75"/>
        <c:overlap val="100"/>
        <c:axId val="137430528"/>
        <c:axId val="137432064"/>
      </c:barChart>
      <c:catAx>
        <c:axId val="137430528"/>
        <c:scaling>
          <c:orientation val="minMax"/>
        </c:scaling>
        <c:delete val="1"/>
        <c:axPos val="l"/>
        <c:majorTickMark val="out"/>
        <c:minorTickMark val="none"/>
        <c:tickLblPos val="nextTo"/>
        <c:crossAx val="137432064"/>
        <c:crosses val="autoZero"/>
        <c:auto val="1"/>
        <c:lblAlgn val="ctr"/>
        <c:lblOffset val="100"/>
        <c:noMultiLvlLbl val="0"/>
      </c:catAx>
      <c:valAx>
        <c:axId val="137432064"/>
        <c:scaling>
          <c:orientation val="minMax"/>
          <c:max val="1"/>
          <c:min val="0"/>
        </c:scaling>
        <c:delete val="1"/>
        <c:axPos val="b"/>
        <c:numFmt formatCode="0%" sourceLinked="1"/>
        <c:majorTickMark val="out"/>
        <c:minorTickMark val="none"/>
        <c:tickLblPos val="nextTo"/>
        <c:crossAx val="13743052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statistiques'!$J$194</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statistiques'!$L$194</c:f>
              <c:numCache>
                <c:formatCode>0%</c:formatCode>
                <c:ptCount val="1"/>
                <c:pt idx="0">
                  <c:v>0</c:v>
                </c:pt>
              </c:numCache>
            </c:numRef>
          </c:val>
        </c:ser>
        <c:dLbls>
          <c:showLegendKey val="0"/>
          <c:showVal val="0"/>
          <c:showCatName val="0"/>
          <c:showSerName val="0"/>
          <c:showPercent val="0"/>
          <c:showBubbleSize val="0"/>
        </c:dLbls>
        <c:gapWidth val="75"/>
        <c:overlap val="100"/>
        <c:axId val="137478144"/>
        <c:axId val="137479680"/>
      </c:barChart>
      <c:catAx>
        <c:axId val="137478144"/>
        <c:scaling>
          <c:orientation val="minMax"/>
        </c:scaling>
        <c:delete val="1"/>
        <c:axPos val="l"/>
        <c:majorTickMark val="out"/>
        <c:minorTickMark val="none"/>
        <c:tickLblPos val="nextTo"/>
        <c:crossAx val="137479680"/>
        <c:crosses val="autoZero"/>
        <c:auto val="1"/>
        <c:lblAlgn val="ctr"/>
        <c:lblOffset val="100"/>
        <c:noMultiLvlLbl val="0"/>
      </c:catAx>
      <c:valAx>
        <c:axId val="137479680"/>
        <c:scaling>
          <c:orientation val="minMax"/>
          <c:max val="1"/>
          <c:min val="0"/>
        </c:scaling>
        <c:delete val="1"/>
        <c:axPos val="b"/>
        <c:numFmt formatCode="0%" sourceLinked="1"/>
        <c:majorTickMark val="out"/>
        <c:minorTickMark val="none"/>
        <c:tickLblPos val="nextTo"/>
        <c:crossAx val="13747814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statistiques'!$J$83</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statistiques'!$L$83</c:f>
              <c:numCache>
                <c:formatCode>0%</c:formatCode>
                <c:ptCount val="1"/>
                <c:pt idx="0">
                  <c:v>0</c:v>
                </c:pt>
              </c:numCache>
            </c:numRef>
          </c:val>
        </c:ser>
        <c:dLbls>
          <c:showLegendKey val="0"/>
          <c:showVal val="0"/>
          <c:showCatName val="0"/>
          <c:showSerName val="0"/>
          <c:showPercent val="0"/>
          <c:showBubbleSize val="0"/>
        </c:dLbls>
        <c:gapWidth val="75"/>
        <c:overlap val="100"/>
        <c:axId val="138828032"/>
        <c:axId val="138833920"/>
      </c:barChart>
      <c:catAx>
        <c:axId val="138828032"/>
        <c:scaling>
          <c:orientation val="minMax"/>
        </c:scaling>
        <c:delete val="1"/>
        <c:axPos val="l"/>
        <c:majorTickMark val="out"/>
        <c:minorTickMark val="none"/>
        <c:tickLblPos val="nextTo"/>
        <c:crossAx val="138833920"/>
        <c:crosses val="autoZero"/>
        <c:auto val="1"/>
        <c:lblAlgn val="ctr"/>
        <c:lblOffset val="100"/>
        <c:noMultiLvlLbl val="0"/>
      </c:catAx>
      <c:valAx>
        <c:axId val="138833920"/>
        <c:scaling>
          <c:orientation val="minMax"/>
          <c:max val="1"/>
          <c:min val="0"/>
        </c:scaling>
        <c:delete val="1"/>
        <c:axPos val="b"/>
        <c:numFmt formatCode="0%" sourceLinked="1"/>
        <c:majorTickMark val="out"/>
        <c:minorTickMark val="none"/>
        <c:tickLblPos val="nextTo"/>
        <c:crossAx val="13882803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statistiques'!$J$127</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statistiques'!$L$127</c:f>
              <c:numCache>
                <c:formatCode>0%</c:formatCode>
                <c:ptCount val="1"/>
                <c:pt idx="0">
                  <c:v>0</c:v>
                </c:pt>
              </c:numCache>
            </c:numRef>
          </c:val>
        </c:ser>
        <c:dLbls>
          <c:showLegendKey val="0"/>
          <c:showVal val="0"/>
          <c:showCatName val="0"/>
          <c:showSerName val="0"/>
          <c:showPercent val="0"/>
          <c:showBubbleSize val="0"/>
        </c:dLbls>
        <c:gapWidth val="75"/>
        <c:overlap val="100"/>
        <c:axId val="91346048"/>
        <c:axId val="91347584"/>
      </c:barChart>
      <c:catAx>
        <c:axId val="91346048"/>
        <c:scaling>
          <c:orientation val="minMax"/>
        </c:scaling>
        <c:delete val="1"/>
        <c:axPos val="l"/>
        <c:majorTickMark val="out"/>
        <c:minorTickMark val="none"/>
        <c:tickLblPos val="nextTo"/>
        <c:crossAx val="91347584"/>
        <c:crosses val="autoZero"/>
        <c:auto val="1"/>
        <c:lblAlgn val="ctr"/>
        <c:lblOffset val="100"/>
        <c:noMultiLvlLbl val="0"/>
      </c:catAx>
      <c:valAx>
        <c:axId val="91347584"/>
        <c:scaling>
          <c:orientation val="minMax"/>
          <c:max val="1"/>
          <c:min val="0"/>
        </c:scaling>
        <c:delete val="1"/>
        <c:axPos val="b"/>
        <c:numFmt formatCode="0%" sourceLinked="1"/>
        <c:majorTickMark val="out"/>
        <c:minorTickMark val="none"/>
        <c:tickLblPos val="nextTo"/>
        <c:crossAx val="9134604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statistiques'!$J$96</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statistiques'!$L$96</c:f>
              <c:numCache>
                <c:formatCode>0%</c:formatCode>
                <c:ptCount val="1"/>
                <c:pt idx="0">
                  <c:v>0</c:v>
                </c:pt>
              </c:numCache>
            </c:numRef>
          </c:val>
        </c:ser>
        <c:dLbls>
          <c:showLegendKey val="0"/>
          <c:showVal val="0"/>
          <c:showCatName val="0"/>
          <c:showSerName val="0"/>
          <c:showPercent val="0"/>
          <c:showBubbleSize val="0"/>
        </c:dLbls>
        <c:gapWidth val="75"/>
        <c:overlap val="100"/>
        <c:axId val="138859264"/>
        <c:axId val="138860800"/>
      </c:barChart>
      <c:catAx>
        <c:axId val="138859264"/>
        <c:scaling>
          <c:orientation val="minMax"/>
        </c:scaling>
        <c:delete val="1"/>
        <c:axPos val="l"/>
        <c:majorTickMark val="out"/>
        <c:minorTickMark val="none"/>
        <c:tickLblPos val="nextTo"/>
        <c:crossAx val="138860800"/>
        <c:crosses val="autoZero"/>
        <c:auto val="1"/>
        <c:lblAlgn val="ctr"/>
        <c:lblOffset val="100"/>
        <c:noMultiLvlLbl val="0"/>
      </c:catAx>
      <c:valAx>
        <c:axId val="138860800"/>
        <c:scaling>
          <c:orientation val="minMax"/>
          <c:max val="1"/>
          <c:min val="0"/>
        </c:scaling>
        <c:delete val="1"/>
        <c:axPos val="b"/>
        <c:numFmt formatCode="0%" sourceLinked="1"/>
        <c:majorTickMark val="out"/>
        <c:minorTickMark val="none"/>
        <c:tickLblPos val="nextTo"/>
        <c:crossAx val="13885926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statistiques'!$J$79</c:f>
              <c:numCache>
                <c:formatCode>0%</c:formatCode>
                <c:ptCount val="1"/>
                <c:pt idx="0">
                  <c:v>0</c:v>
                </c:pt>
              </c:numCache>
            </c:numRef>
          </c:val>
        </c:ser>
        <c:ser>
          <c:idx val="0"/>
          <c:order val="1"/>
          <c:spPr>
            <a:solidFill>
              <a:srgbClr val="FF0000"/>
            </a:solidFill>
          </c:spPr>
          <c:invertIfNegative val="0"/>
          <c:dLbls>
            <c:showLegendKey val="0"/>
            <c:showVal val="1"/>
            <c:showCatName val="0"/>
            <c:showSerName val="0"/>
            <c:showPercent val="0"/>
            <c:showBubbleSize val="0"/>
            <c:showLeaderLines val="0"/>
          </c:dLbls>
          <c:val>
            <c:numRef>
              <c:f>'B - Les statistiques'!$L$81</c:f>
              <c:numCache>
                <c:formatCode>0%</c:formatCode>
                <c:ptCount val="1"/>
                <c:pt idx="0">
                  <c:v>0</c:v>
                </c:pt>
              </c:numCache>
            </c:numRef>
          </c:val>
        </c:ser>
        <c:ser>
          <c:idx val="2"/>
          <c:order val="2"/>
          <c:tx>
            <c:v>NA</c:v>
          </c:tx>
          <c:invertIfNegative val="0"/>
          <c:val>
            <c:numRef>
              <c:f>'B - Les statistiques'!$N$79</c:f>
              <c:numCache>
                <c:formatCode>0%</c:formatCode>
                <c:ptCount val="1"/>
                <c:pt idx="0">
                  <c:v>0</c:v>
                </c:pt>
              </c:numCache>
            </c:numRef>
          </c:val>
        </c:ser>
        <c:ser>
          <c:idx val="3"/>
          <c:order val="3"/>
          <c:spPr>
            <a:solidFill>
              <a:srgbClr val="00B050"/>
            </a:solidFill>
          </c:spPr>
          <c:invertIfNegative val="0"/>
          <c:dLbls>
            <c:dLblPos val="ctr"/>
            <c:showLegendKey val="0"/>
            <c:showVal val="1"/>
            <c:showCatName val="0"/>
            <c:showSerName val="0"/>
            <c:showPercent val="0"/>
            <c:showBubbleSize val="0"/>
            <c:showLeaderLines val="0"/>
          </c:dLbls>
          <c:val>
            <c:numRef>
              <c:f>'B - Les statistiques'!$J$81</c:f>
              <c:numCache>
                <c:formatCode>0%</c:formatCode>
                <c:ptCount val="1"/>
                <c:pt idx="0">
                  <c:v>0</c:v>
                </c:pt>
              </c:numCache>
            </c:numRef>
          </c:val>
        </c:ser>
        <c:ser>
          <c:idx val="4"/>
          <c:order val="4"/>
          <c:spPr>
            <a:solidFill>
              <a:srgbClr val="FF0000"/>
            </a:solidFill>
          </c:spPr>
          <c:invertIfNegative val="0"/>
          <c:dLbls>
            <c:dLblPos val="ctr"/>
            <c:showLegendKey val="0"/>
            <c:showVal val="1"/>
            <c:showCatName val="0"/>
            <c:showSerName val="0"/>
            <c:showPercent val="0"/>
            <c:showBubbleSize val="0"/>
            <c:showLeaderLines val="0"/>
          </c:dLbls>
          <c:val>
            <c:numRef>
              <c:f>'B - Les statistiques'!$L$81</c:f>
              <c:numCache>
                <c:formatCode>0%</c:formatCode>
                <c:ptCount val="1"/>
                <c:pt idx="0">
                  <c:v>0</c:v>
                </c:pt>
              </c:numCache>
            </c:numRef>
          </c:val>
        </c:ser>
        <c:ser>
          <c:idx val="5"/>
          <c:order val="5"/>
          <c:tx>
            <c:v>NA</c:v>
          </c:tx>
          <c:invertIfNegative val="0"/>
          <c:val>
            <c:numRef>
              <c:f>'B - Les statistiques'!$N$79</c:f>
              <c:numCache>
                <c:formatCode>0%</c:formatCode>
                <c:ptCount val="1"/>
                <c:pt idx="0">
                  <c:v>0</c:v>
                </c:pt>
              </c:numCache>
            </c:numRef>
          </c:val>
        </c:ser>
        <c:dLbls>
          <c:showLegendKey val="0"/>
          <c:showVal val="0"/>
          <c:showCatName val="0"/>
          <c:showSerName val="0"/>
          <c:showPercent val="0"/>
          <c:showBubbleSize val="0"/>
        </c:dLbls>
        <c:gapWidth val="75"/>
        <c:overlap val="100"/>
        <c:axId val="139193344"/>
        <c:axId val="139199232"/>
      </c:barChart>
      <c:catAx>
        <c:axId val="139193344"/>
        <c:scaling>
          <c:orientation val="minMax"/>
        </c:scaling>
        <c:delete val="1"/>
        <c:axPos val="l"/>
        <c:majorTickMark val="out"/>
        <c:minorTickMark val="none"/>
        <c:tickLblPos val="nextTo"/>
        <c:crossAx val="139199232"/>
        <c:crosses val="autoZero"/>
        <c:auto val="1"/>
        <c:lblAlgn val="ctr"/>
        <c:lblOffset val="100"/>
        <c:noMultiLvlLbl val="0"/>
      </c:catAx>
      <c:valAx>
        <c:axId val="139199232"/>
        <c:scaling>
          <c:orientation val="minMax"/>
          <c:max val="1"/>
          <c:min val="0"/>
        </c:scaling>
        <c:delete val="1"/>
        <c:axPos val="b"/>
        <c:numFmt formatCode="0%" sourceLinked="1"/>
        <c:majorTickMark val="out"/>
        <c:minorTickMark val="none"/>
        <c:tickLblPos val="nextTo"/>
        <c:crossAx val="139193344"/>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fr-FR"/>
              <a:t>Pourcentage</a:t>
            </a:r>
            <a:r>
              <a:rPr lang="fr-FR" baseline="0"/>
              <a:t> de personnes identifiées à risque au regard du dossier vs Pourcentage de personnes à risque le jour de l'enquête</a:t>
            </a:r>
            <a:endParaRPr lang="fr-FR"/>
          </a:p>
        </c:rich>
      </c:tx>
      <c:overlay val="0"/>
    </c:title>
    <c:autoTitleDeleted val="0"/>
    <c:plotArea>
      <c:layout/>
      <c:barChart>
        <c:barDir val="col"/>
        <c:grouping val="clustered"/>
        <c:varyColors val="0"/>
        <c:ser>
          <c:idx val="0"/>
          <c:order val="0"/>
          <c:tx>
            <c:v>% de personne à risque tracé</c:v>
          </c:tx>
          <c:invertIfNegative val="0"/>
          <c:dLbls>
            <c:txPr>
              <a:bodyPr/>
              <a:lstStyle/>
              <a:p>
                <a:pPr>
                  <a:defRPr sz="2000" b="1"/>
                </a:pPr>
                <a:endParaRPr lang="fr-FR"/>
              </a:p>
            </c:txPr>
            <c:dLblPos val="inEnd"/>
            <c:showLegendKey val="0"/>
            <c:showVal val="1"/>
            <c:showCatName val="0"/>
            <c:showSerName val="0"/>
            <c:showPercent val="0"/>
            <c:showBubbleSize val="0"/>
            <c:showLeaderLines val="0"/>
          </c:dLbls>
          <c:val>
            <c:numRef>
              <c:f>'B - Les statistiques'!$J$14</c:f>
              <c:numCache>
                <c:formatCode>0%</c:formatCode>
                <c:ptCount val="1"/>
                <c:pt idx="0">
                  <c:v>0</c:v>
                </c:pt>
              </c:numCache>
            </c:numRef>
          </c:val>
        </c:ser>
        <c:ser>
          <c:idx val="1"/>
          <c:order val="1"/>
          <c:tx>
            <c:v>% personne à risque le jour de l'enquête</c:v>
          </c:tx>
          <c:invertIfNegative val="0"/>
          <c:dLbls>
            <c:txPr>
              <a:bodyPr/>
              <a:lstStyle/>
              <a:p>
                <a:pPr>
                  <a:defRPr sz="1800" b="1"/>
                </a:pPr>
                <a:endParaRPr lang="fr-FR"/>
              </a:p>
            </c:txPr>
            <c:dLblPos val="inEnd"/>
            <c:showLegendKey val="0"/>
            <c:showVal val="1"/>
            <c:showCatName val="0"/>
            <c:showSerName val="0"/>
            <c:showPercent val="0"/>
            <c:showBubbleSize val="0"/>
            <c:showLeaderLines val="0"/>
          </c:dLbls>
          <c:val>
            <c:numRef>
              <c:f>'B - Les statistiques'!$J$22</c:f>
              <c:numCache>
                <c:formatCode>0%</c:formatCode>
                <c:ptCount val="1"/>
                <c:pt idx="0">
                  <c:v>0</c:v>
                </c:pt>
              </c:numCache>
            </c:numRef>
          </c:val>
        </c:ser>
        <c:ser>
          <c:idx val="2"/>
          <c:order val="2"/>
          <c:tx>
            <c:v>%personne à risque de chute grave</c:v>
          </c:tx>
          <c:invertIfNegative val="0"/>
          <c:dLbls>
            <c:txPr>
              <a:bodyPr/>
              <a:lstStyle/>
              <a:p>
                <a:pPr>
                  <a:defRPr sz="1800" b="1"/>
                </a:pPr>
                <a:endParaRPr lang="fr-FR"/>
              </a:p>
            </c:txPr>
            <c:dLblPos val="inEnd"/>
            <c:showLegendKey val="0"/>
            <c:showVal val="1"/>
            <c:showCatName val="0"/>
            <c:showSerName val="0"/>
            <c:showPercent val="0"/>
            <c:showBubbleSize val="0"/>
            <c:showLeaderLines val="0"/>
          </c:dLbls>
          <c:val>
            <c:numRef>
              <c:f>'B - Les statistiques'!$J$83</c:f>
              <c:numCache>
                <c:formatCode>0%</c:formatCode>
                <c:ptCount val="1"/>
                <c:pt idx="0">
                  <c:v>0</c:v>
                </c:pt>
              </c:numCache>
            </c:numRef>
          </c:val>
        </c:ser>
        <c:dLbls>
          <c:showLegendKey val="0"/>
          <c:showVal val="0"/>
          <c:showCatName val="0"/>
          <c:showSerName val="0"/>
          <c:showPercent val="0"/>
          <c:showBubbleSize val="0"/>
        </c:dLbls>
        <c:gapWidth val="150"/>
        <c:axId val="140250496"/>
        <c:axId val="140260480"/>
      </c:barChart>
      <c:catAx>
        <c:axId val="140250496"/>
        <c:scaling>
          <c:orientation val="minMax"/>
        </c:scaling>
        <c:delete val="0"/>
        <c:axPos val="b"/>
        <c:numFmt formatCode="General" sourceLinked="1"/>
        <c:majorTickMark val="out"/>
        <c:minorTickMark val="none"/>
        <c:tickLblPos val="nextTo"/>
        <c:crossAx val="140260480"/>
        <c:crosses val="autoZero"/>
        <c:auto val="1"/>
        <c:lblAlgn val="ctr"/>
        <c:lblOffset val="100"/>
        <c:noMultiLvlLbl val="0"/>
      </c:catAx>
      <c:valAx>
        <c:axId val="140260480"/>
        <c:scaling>
          <c:orientation val="minMax"/>
        </c:scaling>
        <c:delete val="0"/>
        <c:axPos val="l"/>
        <c:numFmt formatCode="0%" sourceLinked="1"/>
        <c:majorTickMark val="out"/>
        <c:minorTickMark val="none"/>
        <c:tickLblPos val="nextTo"/>
        <c:crossAx val="140250496"/>
        <c:crosses val="autoZero"/>
        <c:crossBetween val="between"/>
      </c:valAx>
      <c:spPr>
        <a:noFill/>
        <a:ln w="25400">
          <a:noFill/>
        </a:ln>
      </c:spPr>
    </c:plotArea>
    <c:legend>
      <c:legendPos val="r"/>
      <c:layout>
        <c:manualLayout>
          <c:xMode val="edge"/>
          <c:yMode val="edge"/>
          <c:x val="5.0256410256410255E-2"/>
          <c:y val="0.93710691823899372"/>
          <c:w val="0.89743589743589747"/>
          <c:h val="6.2893081761006275E-2"/>
        </c:manualLayout>
      </c:layout>
      <c:overlay val="0"/>
      <c:txPr>
        <a:bodyPr/>
        <a:lstStyle/>
        <a:p>
          <a:pPr>
            <a:defRPr sz="1400"/>
          </a:pPr>
          <a:endParaRPr lang="fr-FR"/>
        </a:p>
      </c:txPr>
    </c:legend>
    <c:plotVisOnly val="1"/>
    <c:dispBlanksAs val="gap"/>
    <c:showDLblsOverMax val="0"/>
  </c:chart>
</c:chartSpace>
</file>

<file path=xl/charts/chart8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fr-FR"/>
              <a:t>Niveau</a:t>
            </a:r>
            <a:r>
              <a:rPr lang="fr-FR" baseline="0"/>
              <a:t> de mise en oeuvre du PUC</a:t>
            </a:r>
            <a:endParaRPr lang="fr-FR"/>
          </a:p>
        </c:rich>
      </c:tx>
      <c:overlay val="0"/>
    </c:title>
    <c:autoTitleDeleted val="0"/>
    <c:plotArea>
      <c:layout/>
      <c:barChart>
        <c:barDir val="col"/>
        <c:grouping val="stacked"/>
        <c:varyColors val="0"/>
        <c:ser>
          <c:idx val="0"/>
          <c:order val="0"/>
          <c:tx>
            <c:strRef>
              <c:f>Calcul!$C$15</c:f>
              <c:strCache>
                <c:ptCount val="1"/>
                <c:pt idx="0">
                  <c:v>Oui</c:v>
                </c:pt>
              </c:strCache>
            </c:strRef>
          </c:tx>
          <c:spPr>
            <a:solidFill>
              <a:schemeClr val="accent3"/>
            </a:solidFill>
          </c:spPr>
          <c:invertIfNegative val="0"/>
          <c:dLbls>
            <c:dLblPos val="ctr"/>
            <c:showLegendKey val="0"/>
            <c:showVal val="1"/>
            <c:showCatName val="0"/>
            <c:showSerName val="0"/>
            <c:showPercent val="0"/>
            <c:showBubbleSize val="0"/>
            <c:showLeaderLines val="0"/>
          </c:dLbls>
          <c:cat>
            <c:strRef>
              <c:f>Calcul!$B$16:$B$28</c:f>
              <c:strCache>
                <c:ptCount val="13"/>
                <c:pt idx="0">
                  <c:v>Bon pied : chaussage et soins des pieds, ourlets des vêtements</c:v>
                </c:pt>
                <c:pt idx="1">
                  <c:v>Bon œil : correction optimale, port des lunettes, bilan OPH programmé</c:v>
                </c:pt>
                <c:pt idx="2">
                  <c:v>Prescription d'une supplémentation en vitamine D</c:v>
                </c:pt>
                <c:pt idx="3">
                  <c:v>Révision de la pertinence des prescriptions</c:v>
                </c:pt>
                <c:pt idx="4">
                  <c:v>Besoin(s) d'assistance aux transferts et à la mobilité traçé(s)</c:v>
                </c:pt>
                <c:pt idx="5">
                  <c:v>Aires de déplacement non encombrées</c:v>
                </c:pt>
                <c:pt idx="6">
                  <c:v>Eclairages fonctionnels</c:v>
                </c:pt>
                <c:pt idx="7">
                  <c:v>Mise à proximité de la sonnette, des objets personnels et des aides techniques</c:v>
                </c:pt>
                <c:pt idx="8">
                  <c:v>Freins de lits activés</c:v>
                </c:pt>
                <c:pt idx="9">
                  <c:v>Freins de fauteuils activés</c:v>
                </c:pt>
                <c:pt idx="10">
                  <c:v>Reposes pieds adaptés</c:v>
                </c:pt>
                <c:pt idx="11">
                  <c:v>Hauteur de lit adaptée</c:v>
                </c:pt>
                <c:pt idx="12">
                  <c:v>Barrières de lit positionnées selon la prescription</c:v>
                </c:pt>
              </c:strCache>
            </c:strRef>
          </c:cat>
          <c:val>
            <c:numRef>
              <c:f>Calcul!$C$16:$C$28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1"/>
          <c:order val="1"/>
          <c:tx>
            <c:strRef>
              <c:f>Calcul!$D$15</c:f>
              <c:strCache>
                <c:ptCount val="1"/>
                <c:pt idx="0">
                  <c:v>Non</c:v>
                </c:pt>
              </c:strCache>
            </c:strRef>
          </c:tx>
          <c:invertIfNegative val="0"/>
          <c:dLbls>
            <c:dLblPos val="ctr"/>
            <c:showLegendKey val="0"/>
            <c:showVal val="1"/>
            <c:showCatName val="0"/>
            <c:showSerName val="0"/>
            <c:showPercent val="0"/>
            <c:showBubbleSize val="0"/>
            <c:showLeaderLines val="0"/>
          </c:dLbls>
          <c:cat>
            <c:strRef>
              <c:f>Calcul!$B$16:$B$28</c:f>
              <c:strCache>
                <c:ptCount val="13"/>
                <c:pt idx="0">
                  <c:v>Bon pied : chaussage et soins des pieds, ourlets des vêtements</c:v>
                </c:pt>
                <c:pt idx="1">
                  <c:v>Bon œil : correction optimale, port des lunettes, bilan OPH programmé</c:v>
                </c:pt>
                <c:pt idx="2">
                  <c:v>Prescription d'une supplémentation en vitamine D</c:v>
                </c:pt>
                <c:pt idx="3">
                  <c:v>Révision de la pertinence des prescriptions</c:v>
                </c:pt>
                <c:pt idx="4">
                  <c:v>Besoin(s) d'assistance aux transferts et à la mobilité traçé(s)</c:v>
                </c:pt>
                <c:pt idx="5">
                  <c:v>Aires de déplacement non encombrées</c:v>
                </c:pt>
                <c:pt idx="6">
                  <c:v>Eclairages fonctionnels</c:v>
                </c:pt>
                <c:pt idx="7">
                  <c:v>Mise à proximité de la sonnette, des objets personnels et des aides techniques</c:v>
                </c:pt>
                <c:pt idx="8">
                  <c:v>Freins de lits activés</c:v>
                </c:pt>
                <c:pt idx="9">
                  <c:v>Freins de fauteuils activés</c:v>
                </c:pt>
                <c:pt idx="10">
                  <c:v>Reposes pieds adaptés</c:v>
                </c:pt>
                <c:pt idx="11">
                  <c:v>Hauteur de lit adaptée</c:v>
                </c:pt>
                <c:pt idx="12">
                  <c:v>Barrières de lit positionnées selon la prescription</c:v>
                </c:pt>
              </c:strCache>
            </c:strRef>
          </c:cat>
          <c:val>
            <c:numRef>
              <c:f>Calcul!$D$16:$D$28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Calcul!$E$16:$E$28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150"/>
        <c:overlap val="100"/>
        <c:axId val="140591488"/>
        <c:axId val="140593024"/>
      </c:barChart>
      <c:catAx>
        <c:axId val="140591488"/>
        <c:scaling>
          <c:orientation val="minMax"/>
        </c:scaling>
        <c:delete val="0"/>
        <c:axPos val="b"/>
        <c:numFmt formatCode="General" sourceLinked="1"/>
        <c:majorTickMark val="out"/>
        <c:minorTickMark val="none"/>
        <c:tickLblPos val="nextTo"/>
        <c:crossAx val="140593024"/>
        <c:crosses val="autoZero"/>
        <c:auto val="1"/>
        <c:lblAlgn val="ctr"/>
        <c:lblOffset val="100"/>
        <c:noMultiLvlLbl val="0"/>
      </c:catAx>
      <c:valAx>
        <c:axId val="140593024"/>
        <c:scaling>
          <c:orientation val="minMax"/>
        </c:scaling>
        <c:delete val="0"/>
        <c:axPos val="l"/>
        <c:numFmt formatCode="0%" sourceLinked="1"/>
        <c:majorTickMark val="out"/>
        <c:minorTickMark val="none"/>
        <c:tickLblPos val="nextTo"/>
        <c:crossAx val="140591488"/>
        <c:crosses val="autoZero"/>
        <c:crossBetween val="between"/>
      </c:valAx>
    </c:plotArea>
    <c:legend>
      <c:legendPos val="r"/>
      <c:layout>
        <c:manualLayout>
          <c:xMode val="edge"/>
          <c:yMode val="edge"/>
          <c:x val="3.1794871794871796E-2"/>
          <c:y val="0.18238993710691823"/>
          <c:w val="7.2820512820512814E-2"/>
          <c:h val="0.12106918238993711"/>
        </c:manualLayout>
      </c:layout>
      <c:overlay val="0"/>
    </c:legend>
    <c:plotVisOnly val="1"/>
    <c:dispBlanksAs val="gap"/>
    <c:showDLblsOverMax val="0"/>
  </c:chart>
</c:chartSpace>
</file>

<file path=xl/charts/chart8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Pourcentage du nombre de personnes sous contention physique le jour de l'enquête</a:t>
            </a:r>
          </a:p>
        </c:rich>
      </c:tx>
      <c:overlay val="0"/>
    </c:title>
    <c:autoTitleDeleted val="0"/>
    <c:plotArea>
      <c:layout/>
      <c:barChart>
        <c:barDir val="col"/>
        <c:grouping val="clustered"/>
        <c:varyColors val="0"/>
        <c:ser>
          <c:idx val="0"/>
          <c:order val="0"/>
          <c:tx>
            <c:v>Personnes sous contention</c:v>
          </c:tx>
          <c:invertIfNegative val="0"/>
          <c:dLbls>
            <c:txPr>
              <a:bodyPr/>
              <a:lstStyle/>
              <a:p>
                <a:pPr>
                  <a:defRPr sz="1800" b="1"/>
                </a:pPr>
                <a:endParaRPr lang="fr-FR"/>
              </a:p>
            </c:txPr>
            <c:dLblPos val="inEnd"/>
            <c:showLegendKey val="0"/>
            <c:showVal val="1"/>
            <c:showCatName val="0"/>
            <c:showSerName val="0"/>
            <c:showPercent val="0"/>
            <c:showBubbleSize val="0"/>
            <c:showLeaderLines val="0"/>
          </c:dLbls>
          <c:cat>
            <c:multiLvlStrRef>
              <c:f>'B - Les statistiques'!#REF!</c:f>
            </c:multiLvlStrRef>
          </c:cat>
          <c:val>
            <c:numRef>
              <c:f>'[1]B - Les statistiques'!$J$61</c:f>
              <c:numCache>
                <c:formatCode>General</c:formatCode>
                <c:ptCount val="1"/>
                <c:pt idx="0">
                  <c:v>0</c:v>
                </c:pt>
              </c:numCache>
            </c:numRef>
          </c:val>
        </c:ser>
        <c:ser>
          <c:idx val="1"/>
          <c:order val="1"/>
          <c:tx>
            <c:v>Personnes sans contention</c:v>
          </c:tx>
          <c:invertIfNegative val="0"/>
          <c:dLbls>
            <c:txPr>
              <a:bodyPr/>
              <a:lstStyle/>
              <a:p>
                <a:pPr>
                  <a:defRPr sz="1800" b="1"/>
                </a:pPr>
                <a:endParaRPr lang="fr-FR"/>
              </a:p>
            </c:txPr>
            <c:dLblPos val="inEnd"/>
            <c:showLegendKey val="0"/>
            <c:showVal val="1"/>
            <c:showCatName val="0"/>
            <c:showSerName val="0"/>
            <c:showPercent val="0"/>
            <c:showBubbleSize val="0"/>
            <c:showLeaderLines val="0"/>
          </c:dLbls>
          <c:cat>
            <c:multiLvlStrRef>
              <c:f>'B - Les statistiques'!#REF!</c:f>
            </c:multiLvlStrRef>
          </c:cat>
          <c:val>
            <c:numRef>
              <c:f>'[1]B - Les statistiques'!$L$61</c:f>
              <c:numCache>
                <c:formatCode>General</c:formatCode>
                <c:ptCount val="1"/>
                <c:pt idx="0">
                  <c:v>0</c:v>
                </c:pt>
              </c:numCache>
            </c:numRef>
          </c:val>
        </c:ser>
        <c:dLbls>
          <c:showLegendKey val="0"/>
          <c:showVal val="1"/>
          <c:showCatName val="0"/>
          <c:showSerName val="0"/>
          <c:showPercent val="0"/>
          <c:showBubbleSize val="0"/>
        </c:dLbls>
        <c:gapWidth val="150"/>
        <c:axId val="141000704"/>
        <c:axId val="141002240"/>
      </c:barChart>
      <c:catAx>
        <c:axId val="141000704"/>
        <c:scaling>
          <c:orientation val="minMax"/>
        </c:scaling>
        <c:delete val="0"/>
        <c:axPos val="b"/>
        <c:numFmt formatCode="General" sourceLinked="1"/>
        <c:majorTickMark val="out"/>
        <c:minorTickMark val="none"/>
        <c:tickLblPos val="nextTo"/>
        <c:crossAx val="141002240"/>
        <c:crosses val="autoZero"/>
        <c:auto val="1"/>
        <c:lblAlgn val="ctr"/>
        <c:lblOffset val="100"/>
        <c:noMultiLvlLbl val="0"/>
      </c:catAx>
      <c:valAx>
        <c:axId val="141002240"/>
        <c:scaling>
          <c:orientation val="minMax"/>
        </c:scaling>
        <c:delete val="0"/>
        <c:axPos val="l"/>
        <c:numFmt formatCode="General" sourceLinked="1"/>
        <c:majorTickMark val="out"/>
        <c:minorTickMark val="none"/>
        <c:tickLblPos val="nextTo"/>
        <c:crossAx val="141000704"/>
        <c:crosses val="autoZero"/>
        <c:crossBetween val="between"/>
      </c:valAx>
      <c:spPr>
        <a:noFill/>
      </c:spPr>
    </c:plotArea>
    <c:legend>
      <c:legendPos val="b"/>
      <c:overlay val="0"/>
    </c:legend>
    <c:plotVisOnly val="1"/>
    <c:dispBlanksAs val="gap"/>
    <c:showDLblsOverMax val="0"/>
  </c:chart>
</c:chartSpace>
</file>

<file path=xl/charts/chart8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Délai estimé entre la chute et sa découverte</a:t>
            </a:r>
          </a:p>
        </c:rich>
      </c:tx>
      <c:overlay val="0"/>
    </c:title>
    <c:autoTitleDeleted val="0"/>
    <c:plotArea>
      <c:layout/>
      <c:barChart>
        <c:barDir val="col"/>
        <c:grouping val="clustered"/>
        <c:varyColors val="0"/>
        <c:ser>
          <c:idx val="0"/>
          <c:order val="0"/>
          <c:tx>
            <c:v>Délai</c:v>
          </c:tx>
          <c:invertIfNegative val="0"/>
          <c:dLbls>
            <c:txPr>
              <a:bodyPr/>
              <a:lstStyle/>
              <a:p>
                <a:pPr>
                  <a:defRPr b="1">
                    <a:solidFill>
                      <a:schemeClr val="bg1"/>
                    </a:solidFill>
                  </a:defRPr>
                </a:pPr>
                <a:endParaRPr lang="fr-FR"/>
              </a:p>
            </c:txPr>
            <c:dLblPos val="inEnd"/>
            <c:showLegendKey val="0"/>
            <c:showVal val="1"/>
            <c:showCatName val="0"/>
            <c:showSerName val="0"/>
            <c:showPercent val="0"/>
            <c:showBubbleSize val="0"/>
            <c:showLeaderLines val="0"/>
          </c:dLbls>
          <c:cat>
            <c:strRef>
              <c:f>'B - Les statistiques'!$I$142:$M$142</c:f>
              <c:strCache>
                <c:ptCount val="5"/>
                <c:pt idx="0">
                  <c:v>Moins de 15min</c:v>
                </c:pt>
                <c:pt idx="1">
                  <c:v>Moins d'1h</c:v>
                </c:pt>
                <c:pt idx="2">
                  <c:v>1 à 3h</c:v>
                </c:pt>
                <c:pt idx="3">
                  <c:v>Plus de 3h</c:v>
                </c:pt>
                <c:pt idx="4">
                  <c:v>NE</c:v>
                </c:pt>
              </c:strCache>
            </c:strRef>
          </c:cat>
          <c:val>
            <c:numRef>
              <c:f>'B - Les statistiques'!$I$143:$M$143</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1031680"/>
        <c:axId val="141303808"/>
      </c:barChart>
      <c:catAx>
        <c:axId val="141031680"/>
        <c:scaling>
          <c:orientation val="minMax"/>
        </c:scaling>
        <c:delete val="0"/>
        <c:axPos val="b"/>
        <c:numFmt formatCode="General" sourceLinked="1"/>
        <c:majorTickMark val="out"/>
        <c:minorTickMark val="none"/>
        <c:tickLblPos val="nextTo"/>
        <c:crossAx val="141303808"/>
        <c:crosses val="autoZero"/>
        <c:auto val="1"/>
        <c:lblAlgn val="ctr"/>
        <c:lblOffset val="100"/>
        <c:noMultiLvlLbl val="0"/>
      </c:catAx>
      <c:valAx>
        <c:axId val="141303808"/>
        <c:scaling>
          <c:orientation val="minMax"/>
        </c:scaling>
        <c:delete val="0"/>
        <c:axPos val="l"/>
        <c:numFmt formatCode="General" sourceLinked="1"/>
        <c:majorTickMark val="out"/>
        <c:minorTickMark val="none"/>
        <c:tickLblPos val="nextTo"/>
        <c:crossAx val="141031680"/>
        <c:crosses val="autoZero"/>
        <c:crossBetween val="between"/>
      </c:valAx>
      <c:spPr>
        <a:noFill/>
        <a:ln w="25400">
          <a:noFill/>
        </a:ln>
      </c:spPr>
    </c:plotArea>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oui</c:v>
          </c:tx>
          <c:spPr>
            <a:solidFill>
              <a:srgbClr val="00B050"/>
            </a:solidFill>
          </c:spPr>
          <c:invertIfNegative val="0"/>
          <c:dLbls>
            <c:showLegendKey val="0"/>
            <c:showVal val="1"/>
            <c:showCatName val="0"/>
            <c:showSerName val="0"/>
            <c:showPercent val="0"/>
            <c:showBubbleSize val="0"/>
            <c:showLeaderLines val="0"/>
          </c:dLbls>
          <c:val>
            <c:numRef>
              <c:f>'B - Les statistiques'!$J$131</c:f>
              <c:numCache>
                <c:formatCode>0%</c:formatCode>
                <c:ptCount val="1"/>
                <c:pt idx="0">
                  <c:v>0</c:v>
                </c:pt>
              </c:numCache>
            </c:numRef>
          </c:val>
        </c:ser>
        <c:ser>
          <c:idx val="0"/>
          <c:order val="1"/>
          <c:tx>
            <c:v>non</c:v>
          </c:tx>
          <c:spPr>
            <a:solidFill>
              <a:srgbClr val="FF0000"/>
            </a:solidFill>
          </c:spPr>
          <c:invertIfNegative val="0"/>
          <c:dLbls>
            <c:showLegendKey val="0"/>
            <c:showVal val="1"/>
            <c:showCatName val="0"/>
            <c:showSerName val="0"/>
            <c:showPercent val="0"/>
            <c:showBubbleSize val="0"/>
            <c:showLeaderLines val="0"/>
          </c:dLbls>
          <c:val>
            <c:numRef>
              <c:f>'B - Les statistiques'!$L$131</c:f>
              <c:numCache>
                <c:formatCode>0%</c:formatCode>
                <c:ptCount val="1"/>
                <c:pt idx="0">
                  <c:v>0</c:v>
                </c:pt>
              </c:numCache>
            </c:numRef>
          </c:val>
        </c:ser>
        <c:ser>
          <c:idx val="2"/>
          <c:order val="2"/>
          <c:tx>
            <c:v>NA</c:v>
          </c:tx>
          <c:spPr>
            <a:solidFill>
              <a:schemeClr val="bg1">
                <a:lumMod val="75000"/>
              </a:schemeClr>
            </a:solidFill>
          </c:spPr>
          <c:invertIfNegative val="0"/>
          <c:dLbls>
            <c:dLblPos val="ctr"/>
            <c:showLegendKey val="0"/>
            <c:showVal val="1"/>
            <c:showCatName val="0"/>
            <c:showSerName val="0"/>
            <c:showPercent val="0"/>
            <c:showBubbleSize val="0"/>
            <c:showLeaderLines val="0"/>
          </c:dLbls>
          <c:val>
            <c:numRef>
              <c:f>'B - Les statistiques'!$N$131</c:f>
              <c:numCache>
                <c:formatCode>0%</c:formatCode>
                <c:ptCount val="1"/>
                <c:pt idx="0">
                  <c:v>0</c:v>
                </c:pt>
              </c:numCache>
            </c:numRef>
          </c:val>
        </c:ser>
        <c:dLbls>
          <c:showLegendKey val="0"/>
          <c:showVal val="0"/>
          <c:showCatName val="0"/>
          <c:showSerName val="0"/>
          <c:showPercent val="0"/>
          <c:showBubbleSize val="0"/>
        </c:dLbls>
        <c:gapWidth val="75"/>
        <c:overlap val="100"/>
        <c:axId val="91886336"/>
        <c:axId val="91887872"/>
      </c:barChart>
      <c:catAx>
        <c:axId val="91886336"/>
        <c:scaling>
          <c:orientation val="minMax"/>
        </c:scaling>
        <c:delete val="1"/>
        <c:axPos val="l"/>
        <c:majorTickMark val="out"/>
        <c:minorTickMark val="none"/>
        <c:tickLblPos val="nextTo"/>
        <c:crossAx val="91887872"/>
        <c:crosses val="autoZero"/>
        <c:auto val="1"/>
        <c:lblAlgn val="ctr"/>
        <c:lblOffset val="100"/>
        <c:noMultiLvlLbl val="0"/>
      </c:catAx>
      <c:valAx>
        <c:axId val="91887872"/>
        <c:scaling>
          <c:orientation val="minMax"/>
          <c:max val="1"/>
          <c:min val="0"/>
        </c:scaling>
        <c:delete val="1"/>
        <c:axPos val="b"/>
        <c:numFmt formatCode="0%" sourceLinked="1"/>
        <c:majorTickMark val="out"/>
        <c:minorTickMark val="none"/>
        <c:tickLblPos val="nextTo"/>
        <c:crossAx val="91886336"/>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tabColor rgb="FFFABEFA"/>
  </sheetPr>
  <sheetViews>
    <sheetView workbookViewId="0"/>
  </sheetViews>
  <sheetProtection content="1" objects="1"/>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tabColor rgb="FFFABEFA"/>
  </sheetPr>
  <sheetViews>
    <sheetView zoomScale="115" workbookViewId="0"/>
  </sheetViews>
  <sheetProtection content="1" objects="1"/>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rgb="FFFABEFA"/>
  </sheetPr>
  <sheetViews>
    <sheetView zoomScale="70" workbookViewId="0"/>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tabColor rgb="FFFABEFA"/>
  </sheetPr>
  <sheetViews>
    <sheetView zoomScale="85" workbookViewId="0"/>
  </sheetViews>
  <sheetProtection content="1" objects="1"/>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9" Type="http://schemas.openxmlformats.org/officeDocument/2006/relationships/chart" Target="../charts/chart37.xml"/><Relationship Id="rId21" Type="http://schemas.openxmlformats.org/officeDocument/2006/relationships/chart" Target="../charts/chart19.xml"/><Relationship Id="rId34" Type="http://schemas.openxmlformats.org/officeDocument/2006/relationships/chart" Target="../charts/chart32.xml"/><Relationship Id="rId42" Type="http://schemas.openxmlformats.org/officeDocument/2006/relationships/chart" Target="../charts/chart40.xml"/><Relationship Id="rId47" Type="http://schemas.openxmlformats.org/officeDocument/2006/relationships/chart" Target="../charts/chart45.xml"/><Relationship Id="rId50" Type="http://schemas.openxmlformats.org/officeDocument/2006/relationships/chart" Target="../charts/chart48.xml"/><Relationship Id="rId55" Type="http://schemas.openxmlformats.org/officeDocument/2006/relationships/chart" Target="../charts/chart53.xml"/><Relationship Id="rId63" Type="http://schemas.openxmlformats.org/officeDocument/2006/relationships/chart" Target="../charts/chart61.xml"/><Relationship Id="rId68" Type="http://schemas.openxmlformats.org/officeDocument/2006/relationships/chart" Target="../charts/chart66.xml"/><Relationship Id="rId76" Type="http://schemas.openxmlformats.org/officeDocument/2006/relationships/chart" Target="../charts/chart74.xml"/><Relationship Id="rId7" Type="http://schemas.openxmlformats.org/officeDocument/2006/relationships/chart" Target="../charts/chart5.xml"/><Relationship Id="rId71" Type="http://schemas.openxmlformats.org/officeDocument/2006/relationships/chart" Target="../charts/chart69.xml"/><Relationship Id="rId2" Type="http://schemas.openxmlformats.org/officeDocument/2006/relationships/image" Target="../media/image2.jpeg"/><Relationship Id="rId16" Type="http://schemas.openxmlformats.org/officeDocument/2006/relationships/chart" Target="../charts/chart14.xml"/><Relationship Id="rId29" Type="http://schemas.openxmlformats.org/officeDocument/2006/relationships/chart" Target="../charts/chart27.xml"/><Relationship Id="rId11" Type="http://schemas.openxmlformats.org/officeDocument/2006/relationships/chart" Target="../charts/chart9.xml"/><Relationship Id="rId24" Type="http://schemas.openxmlformats.org/officeDocument/2006/relationships/chart" Target="../charts/chart22.xml"/><Relationship Id="rId32" Type="http://schemas.openxmlformats.org/officeDocument/2006/relationships/chart" Target="../charts/chart30.xml"/><Relationship Id="rId37" Type="http://schemas.openxmlformats.org/officeDocument/2006/relationships/chart" Target="../charts/chart35.xml"/><Relationship Id="rId40" Type="http://schemas.openxmlformats.org/officeDocument/2006/relationships/chart" Target="../charts/chart38.xml"/><Relationship Id="rId45" Type="http://schemas.openxmlformats.org/officeDocument/2006/relationships/chart" Target="../charts/chart43.xml"/><Relationship Id="rId53" Type="http://schemas.openxmlformats.org/officeDocument/2006/relationships/chart" Target="../charts/chart51.xml"/><Relationship Id="rId58" Type="http://schemas.openxmlformats.org/officeDocument/2006/relationships/chart" Target="../charts/chart56.xml"/><Relationship Id="rId66" Type="http://schemas.openxmlformats.org/officeDocument/2006/relationships/chart" Target="../charts/chart64.xml"/><Relationship Id="rId74" Type="http://schemas.openxmlformats.org/officeDocument/2006/relationships/chart" Target="../charts/chart72.xml"/><Relationship Id="rId79" Type="http://schemas.openxmlformats.org/officeDocument/2006/relationships/chart" Target="../charts/chart77.xml"/><Relationship Id="rId5" Type="http://schemas.openxmlformats.org/officeDocument/2006/relationships/chart" Target="../charts/chart3.xml"/><Relationship Id="rId61" Type="http://schemas.openxmlformats.org/officeDocument/2006/relationships/chart" Target="../charts/chart59.xml"/><Relationship Id="rId82" Type="http://schemas.openxmlformats.org/officeDocument/2006/relationships/chart" Target="../charts/chart80.xml"/><Relationship Id="rId10" Type="http://schemas.openxmlformats.org/officeDocument/2006/relationships/chart" Target="../charts/chart8.xml"/><Relationship Id="rId19" Type="http://schemas.openxmlformats.org/officeDocument/2006/relationships/chart" Target="../charts/chart17.xml"/><Relationship Id="rId31" Type="http://schemas.openxmlformats.org/officeDocument/2006/relationships/chart" Target="../charts/chart29.xml"/><Relationship Id="rId44" Type="http://schemas.openxmlformats.org/officeDocument/2006/relationships/chart" Target="../charts/chart42.xml"/><Relationship Id="rId52" Type="http://schemas.openxmlformats.org/officeDocument/2006/relationships/chart" Target="../charts/chart50.xml"/><Relationship Id="rId60" Type="http://schemas.openxmlformats.org/officeDocument/2006/relationships/chart" Target="../charts/chart58.xml"/><Relationship Id="rId65" Type="http://schemas.openxmlformats.org/officeDocument/2006/relationships/chart" Target="../charts/chart63.xml"/><Relationship Id="rId73" Type="http://schemas.openxmlformats.org/officeDocument/2006/relationships/chart" Target="../charts/chart71.xml"/><Relationship Id="rId78" Type="http://schemas.openxmlformats.org/officeDocument/2006/relationships/chart" Target="../charts/chart76.xml"/><Relationship Id="rId81" Type="http://schemas.openxmlformats.org/officeDocument/2006/relationships/chart" Target="../charts/chart79.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 Id="rId35" Type="http://schemas.openxmlformats.org/officeDocument/2006/relationships/chart" Target="../charts/chart33.xml"/><Relationship Id="rId43" Type="http://schemas.openxmlformats.org/officeDocument/2006/relationships/chart" Target="../charts/chart41.xml"/><Relationship Id="rId48" Type="http://schemas.openxmlformats.org/officeDocument/2006/relationships/chart" Target="../charts/chart46.xml"/><Relationship Id="rId56" Type="http://schemas.openxmlformats.org/officeDocument/2006/relationships/chart" Target="../charts/chart54.xml"/><Relationship Id="rId64" Type="http://schemas.openxmlformats.org/officeDocument/2006/relationships/chart" Target="../charts/chart62.xml"/><Relationship Id="rId69" Type="http://schemas.openxmlformats.org/officeDocument/2006/relationships/chart" Target="../charts/chart67.xml"/><Relationship Id="rId77" Type="http://schemas.openxmlformats.org/officeDocument/2006/relationships/chart" Target="../charts/chart75.xml"/><Relationship Id="rId8" Type="http://schemas.openxmlformats.org/officeDocument/2006/relationships/chart" Target="../charts/chart6.xml"/><Relationship Id="rId51" Type="http://schemas.openxmlformats.org/officeDocument/2006/relationships/chart" Target="../charts/chart49.xml"/><Relationship Id="rId72" Type="http://schemas.openxmlformats.org/officeDocument/2006/relationships/chart" Target="../charts/chart70.xml"/><Relationship Id="rId80" Type="http://schemas.openxmlformats.org/officeDocument/2006/relationships/chart" Target="../charts/chart78.xml"/><Relationship Id="rId3" Type="http://schemas.openxmlformats.org/officeDocument/2006/relationships/chart" Target="../charts/chart1.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38" Type="http://schemas.openxmlformats.org/officeDocument/2006/relationships/chart" Target="../charts/chart36.xml"/><Relationship Id="rId46" Type="http://schemas.openxmlformats.org/officeDocument/2006/relationships/chart" Target="../charts/chart44.xml"/><Relationship Id="rId59" Type="http://schemas.openxmlformats.org/officeDocument/2006/relationships/chart" Target="../charts/chart57.xml"/><Relationship Id="rId67" Type="http://schemas.openxmlformats.org/officeDocument/2006/relationships/chart" Target="../charts/chart65.xml"/><Relationship Id="rId20" Type="http://schemas.openxmlformats.org/officeDocument/2006/relationships/chart" Target="../charts/chart18.xml"/><Relationship Id="rId41" Type="http://schemas.openxmlformats.org/officeDocument/2006/relationships/chart" Target="../charts/chart39.xml"/><Relationship Id="rId54" Type="http://schemas.openxmlformats.org/officeDocument/2006/relationships/chart" Target="../charts/chart52.xml"/><Relationship Id="rId62" Type="http://schemas.openxmlformats.org/officeDocument/2006/relationships/chart" Target="../charts/chart60.xml"/><Relationship Id="rId70" Type="http://schemas.openxmlformats.org/officeDocument/2006/relationships/chart" Target="../charts/chart68.xml"/><Relationship Id="rId75" Type="http://schemas.openxmlformats.org/officeDocument/2006/relationships/chart" Target="../charts/chart73.xml"/><Relationship Id="rId83" Type="http://schemas.openxmlformats.org/officeDocument/2006/relationships/chart" Target="../charts/chart81.xml"/><Relationship Id="rId1" Type="http://schemas.openxmlformats.org/officeDocument/2006/relationships/image" Target="../media/image1.png"/><Relationship Id="rId6" Type="http://schemas.openxmlformats.org/officeDocument/2006/relationships/chart" Target="../charts/chart4.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36" Type="http://schemas.openxmlformats.org/officeDocument/2006/relationships/chart" Target="../charts/chart34.xml"/><Relationship Id="rId49" Type="http://schemas.openxmlformats.org/officeDocument/2006/relationships/chart" Target="../charts/chart47.xml"/><Relationship Id="rId57" Type="http://schemas.openxmlformats.org/officeDocument/2006/relationships/chart" Target="../charts/chart55.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1</xdr:col>
      <xdr:colOff>0</xdr:colOff>
      <xdr:row>3</xdr:row>
      <xdr:rowOff>38100</xdr:rowOff>
    </xdr:to>
    <xdr:pic>
      <xdr:nvPicPr>
        <xdr:cNvPr id="1053" name="Picture 3" descr="ARSIF - Puc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075"/>
          <a:ext cx="381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190500</xdr:rowOff>
    </xdr:from>
    <xdr:to>
      <xdr:col>2</xdr:col>
      <xdr:colOff>1066800</xdr:colOff>
      <xdr:row>1</xdr:row>
      <xdr:rowOff>114300</xdr:rowOff>
    </xdr:to>
    <xdr:pic>
      <xdr:nvPicPr>
        <xdr:cNvPr id="1054" name="Picture 11" descr="ARSIF - Logo 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190500"/>
          <a:ext cx="1428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123825</xdr:rowOff>
    </xdr:from>
    <xdr:to>
      <xdr:col>1</xdr:col>
      <xdr:colOff>0</xdr:colOff>
      <xdr:row>3</xdr:row>
      <xdr:rowOff>38100</xdr:rowOff>
    </xdr:to>
    <xdr:pic>
      <xdr:nvPicPr>
        <xdr:cNvPr id="1055" name="Picture 3" descr="ARSIF - Puc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075"/>
          <a:ext cx="381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190500</xdr:rowOff>
    </xdr:from>
    <xdr:to>
      <xdr:col>2</xdr:col>
      <xdr:colOff>1066800</xdr:colOff>
      <xdr:row>1</xdr:row>
      <xdr:rowOff>114300</xdr:rowOff>
    </xdr:to>
    <xdr:pic>
      <xdr:nvPicPr>
        <xdr:cNvPr id="1056" name="Picture 11" descr="ARSIF - Logo 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190500"/>
          <a:ext cx="1428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114300</xdr:rowOff>
    </xdr:from>
    <xdr:to>
      <xdr:col>1</xdr:col>
      <xdr:colOff>19050</xdr:colOff>
      <xdr:row>1</xdr:row>
      <xdr:rowOff>476250</xdr:rowOff>
    </xdr:to>
    <xdr:pic>
      <xdr:nvPicPr>
        <xdr:cNvPr id="2063" name="Picture 1" descr="ARSIF - Puc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190500</xdr:rowOff>
    </xdr:from>
    <xdr:to>
      <xdr:col>2</xdr:col>
      <xdr:colOff>1047750</xdr:colOff>
      <xdr:row>1</xdr:row>
      <xdr:rowOff>476250</xdr:rowOff>
    </xdr:to>
    <xdr:pic>
      <xdr:nvPicPr>
        <xdr:cNvPr id="2064" name="Picture 2" descr="ARSIF - Logo 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190500"/>
          <a:ext cx="14097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1</xdr:col>
      <xdr:colOff>0</xdr:colOff>
      <xdr:row>3</xdr:row>
      <xdr:rowOff>76200</xdr:rowOff>
    </xdr:to>
    <xdr:pic>
      <xdr:nvPicPr>
        <xdr:cNvPr id="3654" name="Picture 1" descr="ARSIF - Puc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1475"/>
          <a:ext cx="381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190500</xdr:rowOff>
    </xdr:from>
    <xdr:to>
      <xdr:col>2</xdr:col>
      <xdr:colOff>1057275</xdr:colOff>
      <xdr:row>3</xdr:row>
      <xdr:rowOff>228600</xdr:rowOff>
    </xdr:to>
    <xdr:pic>
      <xdr:nvPicPr>
        <xdr:cNvPr id="3655" name="Picture 2" descr="ARSIF - Logo 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190500"/>
          <a:ext cx="14192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17</xdr:row>
      <xdr:rowOff>85725</xdr:rowOff>
    </xdr:from>
    <xdr:to>
      <xdr:col>6</xdr:col>
      <xdr:colOff>381000</xdr:colOff>
      <xdr:row>19</xdr:row>
      <xdr:rowOff>95250</xdr:rowOff>
    </xdr:to>
    <xdr:graphicFrame macro="">
      <xdr:nvGraphicFramePr>
        <xdr:cNvPr id="3656"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4953000</xdr:colOff>
      <xdr:row>83</xdr:row>
      <xdr:rowOff>95250</xdr:rowOff>
    </xdr:from>
    <xdr:to>
      <xdr:col>6</xdr:col>
      <xdr:colOff>381000</xdr:colOff>
      <xdr:row>85</xdr:row>
      <xdr:rowOff>114300</xdr:rowOff>
    </xdr:to>
    <xdr:graphicFrame macro="">
      <xdr:nvGraphicFramePr>
        <xdr:cNvPr id="3657"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4953000</xdr:colOff>
      <xdr:row>89</xdr:row>
      <xdr:rowOff>66675</xdr:rowOff>
    </xdr:from>
    <xdr:to>
      <xdr:col>6</xdr:col>
      <xdr:colOff>381000</xdr:colOff>
      <xdr:row>91</xdr:row>
      <xdr:rowOff>85725</xdr:rowOff>
    </xdr:to>
    <xdr:graphicFrame macro="">
      <xdr:nvGraphicFramePr>
        <xdr:cNvPr id="3658" name="Graphique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4953000</xdr:colOff>
      <xdr:row>96</xdr:row>
      <xdr:rowOff>57150</xdr:rowOff>
    </xdr:from>
    <xdr:to>
      <xdr:col>6</xdr:col>
      <xdr:colOff>381000</xdr:colOff>
      <xdr:row>98</xdr:row>
      <xdr:rowOff>66675</xdr:rowOff>
    </xdr:to>
    <xdr:graphicFrame macro="">
      <xdr:nvGraphicFramePr>
        <xdr:cNvPr id="3659" name="Graphique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4953000</xdr:colOff>
      <xdr:row>98</xdr:row>
      <xdr:rowOff>123825</xdr:rowOff>
    </xdr:from>
    <xdr:to>
      <xdr:col>6</xdr:col>
      <xdr:colOff>381000</xdr:colOff>
      <xdr:row>100</xdr:row>
      <xdr:rowOff>133350</xdr:rowOff>
    </xdr:to>
    <xdr:graphicFrame macro="">
      <xdr:nvGraphicFramePr>
        <xdr:cNvPr id="3660" name="Graphique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4953000</xdr:colOff>
      <xdr:row>121</xdr:row>
      <xdr:rowOff>0</xdr:rowOff>
    </xdr:from>
    <xdr:to>
      <xdr:col>6</xdr:col>
      <xdr:colOff>381000</xdr:colOff>
      <xdr:row>123</xdr:row>
      <xdr:rowOff>19050</xdr:rowOff>
    </xdr:to>
    <xdr:graphicFrame macro="">
      <xdr:nvGraphicFramePr>
        <xdr:cNvPr id="3661" name="Graphique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4953000</xdr:colOff>
      <xdr:row>123</xdr:row>
      <xdr:rowOff>57150</xdr:rowOff>
    </xdr:from>
    <xdr:to>
      <xdr:col>6</xdr:col>
      <xdr:colOff>381000</xdr:colOff>
      <xdr:row>125</xdr:row>
      <xdr:rowOff>76200</xdr:rowOff>
    </xdr:to>
    <xdr:graphicFrame macro="">
      <xdr:nvGraphicFramePr>
        <xdr:cNvPr id="3662" name="Graphique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4953000</xdr:colOff>
      <xdr:row>125</xdr:row>
      <xdr:rowOff>95250</xdr:rowOff>
    </xdr:from>
    <xdr:to>
      <xdr:col>6</xdr:col>
      <xdr:colOff>381000</xdr:colOff>
      <xdr:row>127</xdr:row>
      <xdr:rowOff>104775</xdr:rowOff>
    </xdr:to>
    <xdr:graphicFrame macro="">
      <xdr:nvGraphicFramePr>
        <xdr:cNvPr id="3663" name="Graphique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4953000</xdr:colOff>
      <xdr:row>129</xdr:row>
      <xdr:rowOff>38100</xdr:rowOff>
    </xdr:from>
    <xdr:to>
      <xdr:col>6</xdr:col>
      <xdr:colOff>381000</xdr:colOff>
      <xdr:row>131</xdr:row>
      <xdr:rowOff>57150</xdr:rowOff>
    </xdr:to>
    <xdr:graphicFrame macro="">
      <xdr:nvGraphicFramePr>
        <xdr:cNvPr id="3664" name="Graphique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4953000</xdr:colOff>
      <xdr:row>131</xdr:row>
      <xdr:rowOff>57150</xdr:rowOff>
    </xdr:from>
    <xdr:to>
      <xdr:col>6</xdr:col>
      <xdr:colOff>381000</xdr:colOff>
      <xdr:row>133</xdr:row>
      <xdr:rowOff>66675</xdr:rowOff>
    </xdr:to>
    <xdr:graphicFrame macro="">
      <xdr:nvGraphicFramePr>
        <xdr:cNvPr id="3665" name="Graphique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4953000</xdr:colOff>
      <xdr:row>133</xdr:row>
      <xdr:rowOff>57150</xdr:rowOff>
    </xdr:from>
    <xdr:to>
      <xdr:col>6</xdr:col>
      <xdr:colOff>381000</xdr:colOff>
      <xdr:row>135</xdr:row>
      <xdr:rowOff>66675</xdr:rowOff>
    </xdr:to>
    <xdr:graphicFrame macro="">
      <xdr:nvGraphicFramePr>
        <xdr:cNvPr id="3666" name="Graphique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4953000</xdr:colOff>
      <xdr:row>137</xdr:row>
      <xdr:rowOff>85725</xdr:rowOff>
    </xdr:from>
    <xdr:to>
      <xdr:col>6</xdr:col>
      <xdr:colOff>381000</xdr:colOff>
      <xdr:row>139</xdr:row>
      <xdr:rowOff>95250</xdr:rowOff>
    </xdr:to>
    <xdr:graphicFrame macro="">
      <xdr:nvGraphicFramePr>
        <xdr:cNvPr id="3667" name="Graphique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4953000</xdr:colOff>
      <xdr:row>143</xdr:row>
      <xdr:rowOff>123825</xdr:rowOff>
    </xdr:from>
    <xdr:to>
      <xdr:col>6</xdr:col>
      <xdr:colOff>381000</xdr:colOff>
      <xdr:row>145</xdr:row>
      <xdr:rowOff>133350</xdr:rowOff>
    </xdr:to>
    <xdr:graphicFrame macro="">
      <xdr:nvGraphicFramePr>
        <xdr:cNvPr id="3668" name="Graphique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4953000</xdr:colOff>
      <xdr:row>146</xdr:row>
      <xdr:rowOff>0</xdr:rowOff>
    </xdr:from>
    <xdr:to>
      <xdr:col>6</xdr:col>
      <xdr:colOff>381000</xdr:colOff>
      <xdr:row>148</xdr:row>
      <xdr:rowOff>19050</xdr:rowOff>
    </xdr:to>
    <xdr:graphicFrame macro="">
      <xdr:nvGraphicFramePr>
        <xdr:cNvPr id="3669" name="Graphique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4953000</xdr:colOff>
      <xdr:row>172</xdr:row>
      <xdr:rowOff>219075</xdr:rowOff>
    </xdr:from>
    <xdr:to>
      <xdr:col>6</xdr:col>
      <xdr:colOff>381000</xdr:colOff>
      <xdr:row>174</xdr:row>
      <xdr:rowOff>238125</xdr:rowOff>
    </xdr:to>
    <xdr:graphicFrame macro="">
      <xdr:nvGraphicFramePr>
        <xdr:cNvPr id="3670" name="Graphique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4953000</xdr:colOff>
      <xdr:row>175</xdr:row>
      <xdr:rowOff>228600</xdr:rowOff>
    </xdr:from>
    <xdr:to>
      <xdr:col>6</xdr:col>
      <xdr:colOff>381000</xdr:colOff>
      <xdr:row>178</xdr:row>
      <xdr:rowOff>0</xdr:rowOff>
    </xdr:to>
    <xdr:graphicFrame macro="">
      <xdr:nvGraphicFramePr>
        <xdr:cNvPr id="3671" name="Graphique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4953000</xdr:colOff>
      <xdr:row>6</xdr:row>
      <xdr:rowOff>161925</xdr:rowOff>
    </xdr:from>
    <xdr:to>
      <xdr:col>6</xdr:col>
      <xdr:colOff>381000</xdr:colOff>
      <xdr:row>8</xdr:row>
      <xdr:rowOff>171450</xdr:rowOff>
    </xdr:to>
    <xdr:graphicFrame macro="">
      <xdr:nvGraphicFramePr>
        <xdr:cNvPr id="3672" name="Graphique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4953000</xdr:colOff>
      <xdr:row>51</xdr:row>
      <xdr:rowOff>85725</xdr:rowOff>
    </xdr:from>
    <xdr:to>
      <xdr:col>6</xdr:col>
      <xdr:colOff>381000</xdr:colOff>
      <xdr:row>53</xdr:row>
      <xdr:rowOff>95250</xdr:rowOff>
    </xdr:to>
    <xdr:graphicFrame macro="">
      <xdr:nvGraphicFramePr>
        <xdr:cNvPr id="3673" name="Graphique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4953000</xdr:colOff>
      <xdr:row>149</xdr:row>
      <xdr:rowOff>171450</xdr:rowOff>
    </xdr:from>
    <xdr:to>
      <xdr:col>6</xdr:col>
      <xdr:colOff>381000</xdr:colOff>
      <xdr:row>151</xdr:row>
      <xdr:rowOff>190500</xdr:rowOff>
    </xdr:to>
    <xdr:graphicFrame macro="">
      <xdr:nvGraphicFramePr>
        <xdr:cNvPr id="3674" name="Graphique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4953000</xdr:colOff>
      <xdr:row>151</xdr:row>
      <xdr:rowOff>66675</xdr:rowOff>
    </xdr:from>
    <xdr:to>
      <xdr:col>6</xdr:col>
      <xdr:colOff>381000</xdr:colOff>
      <xdr:row>153</xdr:row>
      <xdr:rowOff>85725</xdr:rowOff>
    </xdr:to>
    <xdr:graphicFrame macro="">
      <xdr:nvGraphicFramePr>
        <xdr:cNvPr id="3675" name="Graphique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4953000</xdr:colOff>
      <xdr:row>153</xdr:row>
      <xdr:rowOff>76200</xdr:rowOff>
    </xdr:from>
    <xdr:to>
      <xdr:col>6</xdr:col>
      <xdr:colOff>381000</xdr:colOff>
      <xdr:row>155</xdr:row>
      <xdr:rowOff>95250</xdr:rowOff>
    </xdr:to>
    <xdr:graphicFrame macro="">
      <xdr:nvGraphicFramePr>
        <xdr:cNvPr id="3676" name="Graphique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4953000</xdr:colOff>
      <xdr:row>156</xdr:row>
      <xdr:rowOff>0</xdr:rowOff>
    </xdr:from>
    <xdr:to>
      <xdr:col>6</xdr:col>
      <xdr:colOff>381000</xdr:colOff>
      <xdr:row>158</xdr:row>
      <xdr:rowOff>19050</xdr:rowOff>
    </xdr:to>
    <xdr:graphicFrame macro="">
      <xdr:nvGraphicFramePr>
        <xdr:cNvPr id="3677" name="Graphique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xdr:col>
      <xdr:colOff>4953000</xdr:colOff>
      <xdr:row>157</xdr:row>
      <xdr:rowOff>171450</xdr:rowOff>
    </xdr:from>
    <xdr:to>
      <xdr:col>6</xdr:col>
      <xdr:colOff>381000</xdr:colOff>
      <xdr:row>159</xdr:row>
      <xdr:rowOff>180975</xdr:rowOff>
    </xdr:to>
    <xdr:graphicFrame macro="">
      <xdr:nvGraphicFramePr>
        <xdr:cNvPr id="3678" name="Graphique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4953000</xdr:colOff>
      <xdr:row>159</xdr:row>
      <xdr:rowOff>171450</xdr:rowOff>
    </xdr:from>
    <xdr:to>
      <xdr:col>6</xdr:col>
      <xdr:colOff>381000</xdr:colOff>
      <xdr:row>161</xdr:row>
      <xdr:rowOff>190500</xdr:rowOff>
    </xdr:to>
    <xdr:graphicFrame macro="">
      <xdr:nvGraphicFramePr>
        <xdr:cNvPr id="3679" name="Graphique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xdr:col>
      <xdr:colOff>4953000</xdr:colOff>
      <xdr:row>165</xdr:row>
      <xdr:rowOff>66675</xdr:rowOff>
    </xdr:from>
    <xdr:to>
      <xdr:col>6</xdr:col>
      <xdr:colOff>381000</xdr:colOff>
      <xdr:row>167</xdr:row>
      <xdr:rowOff>85725</xdr:rowOff>
    </xdr:to>
    <xdr:graphicFrame macro="">
      <xdr:nvGraphicFramePr>
        <xdr:cNvPr id="3680" name="Graphique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xdr:col>
      <xdr:colOff>4953000</xdr:colOff>
      <xdr:row>161</xdr:row>
      <xdr:rowOff>85725</xdr:rowOff>
    </xdr:from>
    <xdr:to>
      <xdr:col>6</xdr:col>
      <xdr:colOff>381000</xdr:colOff>
      <xdr:row>163</xdr:row>
      <xdr:rowOff>95250</xdr:rowOff>
    </xdr:to>
    <xdr:graphicFrame macro="">
      <xdr:nvGraphicFramePr>
        <xdr:cNvPr id="3681" name="Graphique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xdr:col>
      <xdr:colOff>4953000</xdr:colOff>
      <xdr:row>53</xdr:row>
      <xdr:rowOff>57150</xdr:rowOff>
    </xdr:from>
    <xdr:to>
      <xdr:col>6</xdr:col>
      <xdr:colOff>381000</xdr:colOff>
      <xdr:row>55</xdr:row>
      <xdr:rowOff>66675</xdr:rowOff>
    </xdr:to>
    <xdr:graphicFrame macro="">
      <xdr:nvGraphicFramePr>
        <xdr:cNvPr id="3682" name="Graphique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xdr:col>
      <xdr:colOff>4953000</xdr:colOff>
      <xdr:row>55</xdr:row>
      <xdr:rowOff>57150</xdr:rowOff>
    </xdr:from>
    <xdr:to>
      <xdr:col>6</xdr:col>
      <xdr:colOff>381000</xdr:colOff>
      <xdr:row>57</xdr:row>
      <xdr:rowOff>66675</xdr:rowOff>
    </xdr:to>
    <xdr:graphicFrame macro="">
      <xdr:nvGraphicFramePr>
        <xdr:cNvPr id="3683" name="Graphique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xdr:col>
      <xdr:colOff>4953000</xdr:colOff>
      <xdr:row>57</xdr:row>
      <xdr:rowOff>161925</xdr:rowOff>
    </xdr:from>
    <xdr:to>
      <xdr:col>6</xdr:col>
      <xdr:colOff>381000</xdr:colOff>
      <xdr:row>59</xdr:row>
      <xdr:rowOff>171450</xdr:rowOff>
    </xdr:to>
    <xdr:graphicFrame macro="">
      <xdr:nvGraphicFramePr>
        <xdr:cNvPr id="3684" name="Graphique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xdr:col>
      <xdr:colOff>4953000</xdr:colOff>
      <xdr:row>59</xdr:row>
      <xdr:rowOff>133350</xdr:rowOff>
    </xdr:from>
    <xdr:to>
      <xdr:col>6</xdr:col>
      <xdr:colOff>381000</xdr:colOff>
      <xdr:row>61</xdr:row>
      <xdr:rowOff>142875</xdr:rowOff>
    </xdr:to>
    <xdr:graphicFrame macro="">
      <xdr:nvGraphicFramePr>
        <xdr:cNvPr id="3685" name="Graphique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xdr:col>
      <xdr:colOff>4953000</xdr:colOff>
      <xdr:row>67</xdr:row>
      <xdr:rowOff>57150</xdr:rowOff>
    </xdr:from>
    <xdr:to>
      <xdr:col>6</xdr:col>
      <xdr:colOff>381000</xdr:colOff>
      <xdr:row>69</xdr:row>
      <xdr:rowOff>66675</xdr:rowOff>
    </xdr:to>
    <xdr:graphicFrame macro="">
      <xdr:nvGraphicFramePr>
        <xdr:cNvPr id="3686" name="Graphique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xdr:col>
      <xdr:colOff>4953000</xdr:colOff>
      <xdr:row>69</xdr:row>
      <xdr:rowOff>66675</xdr:rowOff>
    </xdr:from>
    <xdr:to>
      <xdr:col>6</xdr:col>
      <xdr:colOff>381000</xdr:colOff>
      <xdr:row>71</xdr:row>
      <xdr:rowOff>85725</xdr:rowOff>
    </xdr:to>
    <xdr:graphicFrame macro="">
      <xdr:nvGraphicFramePr>
        <xdr:cNvPr id="3687" name="Graphique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xdr:col>
      <xdr:colOff>4953000</xdr:colOff>
      <xdr:row>71</xdr:row>
      <xdr:rowOff>152400</xdr:rowOff>
    </xdr:from>
    <xdr:to>
      <xdr:col>6</xdr:col>
      <xdr:colOff>381000</xdr:colOff>
      <xdr:row>73</xdr:row>
      <xdr:rowOff>171450</xdr:rowOff>
    </xdr:to>
    <xdr:graphicFrame macro="">
      <xdr:nvGraphicFramePr>
        <xdr:cNvPr id="3688" name="Graphique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xdr:col>
      <xdr:colOff>4953000</xdr:colOff>
      <xdr:row>73</xdr:row>
      <xdr:rowOff>133350</xdr:rowOff>
    </xdr:from>
    <xdr:to>
      <xdr:col>6</xdr:col>
      <xdr:colOff>381000</xdr:colOff>
      <xdr:row>75</xdr:row>
      <xdr:rowOff>152400</xdr:rowOff>
    </xdr:to>
    <xdr:graphicFrame macro="">
      <xdr:nvGraphicFramePr>
        <xdr:cNvPr id="3689" name="Graphique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xdr:col>
      <xdr:colOff>4953000</xdr:colOff>
      <xdr:row>75</xdr:row>
      <xdr:rowOff>28575</xdr:rowOff>
    </xdr:from>
    <xdr:to>
      <xdr:col>6</xdr:col>
      <xdr:colOff>381000</xdr:colOff>
      <xdr:row>77</xdr:row>
      <xdr:rowOff>47625</xdr:rowOff>
    </xdr:to>
    <xdr:graphicFrame macro="">
      <xdr:nvGraphicFramePr>
        <xdr:cNvPr id="3690" name="Graphique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xdr:col>
      <xdr:colOff>4953000</xdr:colOff>
      <xdr:row>77</xdr:row>
      <xdr:rowOff>38100</xdr:rowOff>
    </xdr:from>
    <xdr:to>
      <xdr:col>6</xdr:col>
      <xdr:colOff>381000</xdr:colOff>
      <xdr:row>79</xdr:row>
      <xdr:rowOff>57150</xdr:rowOff>
    </xdr:to>
    <xdr:graphicFrame macro="">
      <xdr:nvGraphicFramePr>
        <xdr:cNvPr id="3691" name="Graphique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xdr:col>
      <xdr:colOff>4953000</xdr:colOff>
      <xdr:row>163</xdr:row>
      <xdr:rowOff>0</xdr:rowOff>
    </xdr:from>
    <xdr:to>
      <xdr:col>6</xdr:col>
      <xdr:colOff>381000</xdr:colOff>
      <xdr:row>165</xdr:row>
      <xdr:rowOff>19050</xdr:rowOff>
    </xdr:to>
    <xdr:graphicFrame macro="">
      <xdr:nvGraphicFramePr>
        <xdr:cNvPr id="3692" name="Graphique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xdr:col>
      <xdr:colOff>4953000</xdr:colOff>
      <xdr:row>10</xdr:row>
      <xdr:rowOff>142875</xdr:rowOff>
    </xdr:from>
    <xdr:to>
      <xdr:col>6</xdr:col>
      <xdr:colOff>381000</xdr:colOff>
      <xdr:row>12</xdr:row>
      <xdr:rowOff>161925</xdr:rowOff>
    </xdr:to>
    <xdr:graphicFrame macro="">
      <xdr:nvGraphicFramePr>
        <xdr:cNvPr id="3693" name="Graphique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xdr:col>
      <xdr:colOff>4953000</xdr:colOff>
      <xdr:row>12</xdr:row>
      <xdr:rowOff>133350</xdr:rowOff>
    </xdr:from>
    <xdr:to>
      <xdr:col>6</xdr:col>
      <xdr:colOff>381000</xdr:colOff>
      <xdr:row>14</xdr:row>
      <xdr:rowOff>152400</xdr:rowOff>
    </xdr:to>
    <xdr:graphicFrame macro="">
      <xdr:nvGraphicFramePr>
        <xdr:cNvPr id="3694" name="Graphique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xdr:col>
      <xdr:colOff>4953000</xdr:colOff>
      <xdr:row>8</xdr:row>
      <xdr:rowOff>133350</xdr:rowOff>
    </xdr:from>
    <xdr:to>
      <xdr:col>6</xdr:col>
      <xdr:colOff>381000</xdr:colOff>
      <xdr:row>10</xdr:row>
      <xdr:rowOff>152400</xdr:rowOff>
    </xdr:to>
    <xdr:graphicFrame macro="">
      <xdr:nvGraphicFramePr>
        <xdr:cNvPr id="3695" name="Graphique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xdr:col>
      <xdr:colOff>4953000</xdr:colOff>
      <xdr:row>15</xdr:row>
      <xdr:rowOff>85725</xdr:rowOff>
    </xdr:from>
    <xdr:to>
      <xdr:col>6</xdr:col>
      <xdr:colOff>381000</xdr:colOff>
      <xdr:row>17</xdr:row>
      <xdr:rowOff>95250</xdr:rowOff>
    </xdr:to>
    <xdr:graphicFrame macro="">
      <xdr:nvGraphicFramePr>
        <xdr:cNvPr id="3696" name="Graphique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xdr:col>
      <xdr:colOff>4953000</xdr:colOff>
      <xdr:row>20</xdr:row>
      <xdr:rowOff>123825</xdr:rowOff>
    </xdr:from>
    <xdr:to>
      <xdr:col>6</xdr:col>
      <xdr:colOff>381000</xdr:colOff>
      <xdr:row>22</xdr:row>
      <xdr:rowOff>133350</xdr:rowOff>
    </xdr:to>
    <xdr:graphicFrame macro="">
      <xdr:nvGraphicFramePr>
        <xdr:cNvPr id="3697" name="Graphique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xdr:col>
      <xdr:colOff>4953000</xdr:colOff>
      <xdr:row>22</xdr:row>
      <xdr:rowOff>133350</xdr:rowOff>
    </xdr:from>
    <xdr:to>
      <xdr:col>6</xdr:col>
      <xdr:colOff>381000</xdr:colOff>
      <xdr:row>24</xdr:row>
      <xdr:rowOff>152400</xdr:rowOff>
    </xdr:to>
    <xdr:graphicFrame macro="">
      <xdr:nvGraphicFramePr>
        <xdr:cNvPr id="3698" name="Graphique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xdr:col>
      <xdr:colOff>4953000</xdr:colOff>
      <xdr:row>24</xdr:row>
      <xdr:rowOff>85725</xdr:rowOff>
    </xdr:from>
    <xdr:to>
      <xdr:col>6</xdr:col>
      <xdr:colOff>381000</xdr:colOff>
      <xdr:row>26</xdr:row>
      <xdr:rowOff>95250</xdr:rowOff>
    </xdr:to>
    <xdr:graphicFrame macro="">
      <xdr:nvGraphicFramePr>
        <xdr:cNvPr id="3699" name="Graphique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xdr:col>
      <xdr:colOff>4953000</xdr:colOff>
      <xdr:row>27</xdr:row>
      <xdr:rowOff>104775</xdr:rowOff>
    </xdr:from>
    <xdr:to>
      <xdr:col>6</xdr:col>
      <xdr:colOff>381000</xdr:colOff>
      <xdr:row>29</xdr:row>
      <xdr:rowOff>114300</xdr:rowOff>
    </xdr:to>
    <xdr:graphicFrame macro="">
      <xdr:nvGraphicFramePr>
        <xdr:cNvPr id="3700" name="Graphique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xdr:col>
      <xdr:colOff>4953000</xdr:colOff>
      <xdr:row>29</xdr:row>
      <xdr:rowOff>123825</xdr:rowOff>
    </xdr:from>
    <xdr:to>
      <xdr:col>6</xdr:col>
      <xdr:colOff>381000</xdr:colOff>
      <xdr:row>31</xdr:row>
      <xdr:rowOff>133350</xdr:rowOff>
    </xdr:to>
    <xdr:graphicFrame macro="">
      <xdr:nvGraphicFramePr>
        <xdr:cNvPr id="3701" name="Graphique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xdr:col>
      <xdr:colOff>4953000</xdr:colOff>
      <xdr:row>31</xdr:row>
      <xdr:rowOff>152400</xdr:rowOff>
    </xdr:from>
    <xdr:to>
      <xdr:col>6</xdr:col>
      <xdr:colOff>381000</xdr:colOff>
      <xdr:row>33</xdr:row>
      <xdr:rowOff>171450</xdr:rowOff>
    </xdr:to>
    <xdr:graphicFrame macro="">
      <xdr:nvGraphicFramePr>
        <xdr:cNvPr id="3702" name="Graphique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xdr:col>
      <xdr:colOff>4953000</xdr:colOff>
      <xdr:row>33</xdr:row>
      <xdr:rowOff>104775</xdr:rowOff>
    </xdr:from>
    <xdr:to>
      <xdr:col>6</xdr:col>
      <xdr:colOff>381000</xdr:colOff>
      <xdr:row>35</xdr:row>
      <xdr:rowOff>114300</xdr:rowOff>
    </xdr:to>
    <xdr:graphicFrame macro="">
      <xdr:nvGraphicFramePr>
        <xdr:cNvPr id="3703" name="Graphique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xdr:col>
      <xdr:colOff>4953000</xdr:colOff>
      <xdr:row>35</xdr:row>
      <xdr:rowOff>123825</xdr:rowOff>
    </xdr:from>
    <xdr:to>
      <xdr:col>6</xdr:col>
      <xdr:colOff>381000</xdr:colOff>
      <xdr:row>37</xdr:row>
      <xdr:rowOff>133350</xdr:rowOff>
    </xdr:to>
    <xdr:graphicFrame macro="">
      <xdr:nvGraphicFramePr>
        <xdr:cNvPr id="3704" name="Graphique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xdr:col>
      <xdr:colOff>4953000</xdr:colOff>
      <xdr:row>37</xdr:row>
      <xdr:rowOff>38100</xdr:rowOff>
    </xdr:from>
    <xdr:to>
      <xdr:col>6</xdr:col>
      <xdr:colOff>381000</xdr:colOff>
      <xdr:row>39</xdr:row>
      <xdr:rowOff>47625</xdr:rowOff>
    </xdr:to>
    <xdr:graphicFrame macro="">
      <xdr:nvGraphicFramePr>
        <xdr:cNvPr id="3705" name="Graphique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2</xdr:col>
      <xdr:colOff>4953000</xdr:colOff>
      <xdr:row>39</xdr:row>
      <xdr:rowOff>66675</xdr:rowOff>
    </xdr:from>
    <xdr:to>
      <xdr:col>6</xdr:col>
      <xdr:colOff>381000</xdr:colOff>
      <xdr:row>41</xdr:row>
      <xdr:rowOff>85725</xdr:rowOff>
    </xdr:to>
    <xdr:graphicFrame macro="">
      <xdr:nvGraphicFramePr>
        <xdr:cNvPr id="3706" name="Graphique 1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xdr:col>
      <xdr:colOff>4953000</xdr:colOff>
      <xdr:row>41</xdr:row>
      <xdr:rowOff>123825</xdr:rowOff>
    </xdr:from>
    <xdr:to>
      <xdr:col>6</xdr:col>
      <xdr:colOff>381000</xdr:colOff>
      <xdr:row>43</xdr:row>
      <xdr:rowOff>133350</xdr:rowOff>
    </xdr:to>
    <xdr:graphicFrame macro="">
      <xdr:nvGraphicFramePr>
        <xdr:cNvPr id="3707" name="Graphique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xdr:col>
      <xdr:colOff>4953000</xdr:colOff>
      <xdr:row>43</xdr:row>
      <xdr:rowOff>38100</xdr:rowOff>
    </xdr:from>
    <xdr:to>
      <xdr:col>6</xdr:col>
      <xdr:colOff>381000</xdr:colOff>
      <xdr:row>45</xdr:row>
      <xdr:rowOff>47625</xdr:rowOff>
    </xdr:to>
    <xdr:graphicFrame macro="">
      <xdr:nvGraphicFramePr>
        <xdr:cNvPr id="3708" name="Graphique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xdr:col>
      <xdr:colOff>4953000</xdr:colOff>
      <xdr:row>45</xdr:row>
      <xdr:rowOff>133350</xdr:rowOff>
    </xdr:from>
    <xdr:to>
      <xdr:col>6</xdr:col>
      <xdr:colOff>381000</xdr:colOff>
      <xdr:row>47</xdr:row>
      <xdr:rowOff>142875</xdr:rowOff>
    </xdr:to>
    <xdr:graphicFrame macro="">
      <xdr:nvGraphicFramePr>
        <xdr:cNvPr id="3709" name="Graphique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2</xdr:col>
      <xdr:colOff>4953000</xdr:colOff>
      <xdr:row>47</xdr:row>
      <xdr:rowOff>57150</xdr:rowOff>
    </xdr:from>
    <xdr:to>
      <xdr:col>6</xdr:col>
      <xdr:colOff>381000</xdr:colOff>
      <xdr:row>49</xdr:row>
      <xdr:rowOff>66675</xdr:rowOff>
    </xdr:to>
    <xdr:graphicFrame macro="">
      <xdr:nvGraphicFramePr>
        <xdr:cNvPr id="3710" name="Graphique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xdr:col>
      <xdr:colOff>4953000</xdr:colOff>
      <xdr:row>49</xdr:row>
      <xdr:rowOff>57150</xdr:rowOff>
    </xdr:from>
    <xdr:to>
      <xdr:col>6</xdr:col>
      <xdr:colOff>381000</xdr:colOff>
      <xdr:row>51</xdr:row>
      <xdr:rowOff>66675</xdr:rowOff>
    </xdr:to>
    <xdr:graphicFrame macro="">
      <xdr:nvGraphicFramePr>
        <xdr:cNvPr id="3711" name="Graphique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xdr:col>
      <xdr:colOff>4953000</xdr:colOff>
      <xdr:row>61</xdr:row>
      <xdr:rowOff>57150</xdr:rowOff>
    </xdr:from>
    <xdr:to>
      <xdr:col>6</xdr:col>
      <xdr:colOff>381000</xdr:colOff>
      <xdr:row>63</xdr:row>
      <xdr:rowOff>66675</xdr:rowOff>
    </xdr:to>
    <xdr:graphicFrame macro="">
      <xdr:nvGraphicFramePr>
        <xdr:cNvPr id="3712" name="Graphique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xdr:col>
      <xdr:colOff>4953000</xdr:colOff>
      <xdr:row>63</xdr:row>
      <xdr:rowOff>38100</xdr:rowOff>
    </xdr:from>
    <xdr:to>
      <xdr:col>6</xdr:col>
      <xdr:colOff>381000</xdr:colOff>
      <xdr:row>65</xdr:row>
      <xdr:rowOff>57150</xdr:rowOff>
    </xdr:to>
    <xdr:graphicFrame macro="">
      <xdr:nvGraphicFramePr>
        <xdr:cNvPr id="3713" name="Graphique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2</xdr:col>
      <xdr:colOff>4953000</xdr:colOff>
      <xdr:row>91</xdr:row>
      <xdr:rowOff>228600</xdr:rowOff>
    </xdr:from>
    <xdr:to>
      <xdr:col>6</xdr:col>
      <xdr:colOff>381000</xdr:colOff>
      <xdr:row>93</xdr:row>
      <xdr:rowOff>238125</xdr:rowOff>
    </xdr:to>
    <xdr:graphicFrame macro="">
      <xdr:nvGraphicFramePr>
        <xdr:cNvPr id="3714" name="Graphique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2</xdr:col>
      <xdr:colOff>4953000</xdr:colOff>
      <xdr:row>100</xdr:row>
      <xdr:rowOff>66675</xdr:rowOff>
    </xdr:from>
    <xdr:to>
      <xdr:col>6</xdr:col>
      <xdr:colOff>381000</xdr:colOff>
      <xdr:row>102</xdr:row>
      <xdr:rowOff>85725</xdr:rowOff>
    </xdr:to>
    <xdr:graphicFrame macro="">
      <xdr:nvGraphicFramePr>
        <xdr:cNvPr id="3715" name="Graphique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2</xdr:col>
      <xdr:colOff>4953000</xdr:colOff>
      <xdr:row>102</xdr:row>
      <xdr:rowOff>152400</xdr:rowOff>
    </xdr:from>
    <xdr:to>
      <xdr:col>6</xdr:col>
      <xdr:colOff>381000</xdr:colOff>
      <xdr:row>104</xdr:row>
      <xdr:rowOff>161925</xdr:rowOff>
    </xdr:to>
    <xdr:graphicFrame macro="">
      <xdr:nvGraphicFramePr>
        <xdr:cNvPr id="3716" name="Graphique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xdr:col>
      <xdr:colOff>4953000</xdr:colOff>
      <xdr:row>104</xdr:row>
      <xdr:rowOff>104775</xdr:rowOff>
    </xdr:from>
    <xdr:to>
      <xdr:col>6</xdr:col>
      <xdr:colOff>381000</xdr:colOff>
      <xdr:row>106</xdr:row>
      <xdr:rowOff>123825</xdr:rowOff>
    </xdr:to>
    <xdr:graphicFrame macro="">
      <xdr:nvGraphicFramePr>
        <xdr:cNvPr id="3717" name="Graphique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2</xdr:col>
      <xdr:colOff>4953000</xdr:colOff>
      <xdr:row>106</xdr:row>
      <xdr:rowOff>133350</xdr:rowOff>
    </xdr:from>
    <xdr:to>
      <xdr:col>6</xdr:col>
      <xdr:colOff>381000</xdr:colOff>
      <xdr:row>108</xdr:row>
      <xdr:rowOff>142875</xdr:rowOff>
    </xdr:to>
    <xdr:graphicFrame macro="">
      <xdr:nvGraphicFramePr>
        <xdr:cNvPr id="3718" name="Graphique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xdr:col>
      <xdr:colOff>4953000</xdr:colOff>
      <xdr:row>108</xdr:row>
      <xdr:rowOff>66675</xdr:rowOff>
    </xdr:from>
    <xdr:to>
      <xdr:col>6</xdr:col>
      <xdr:colOff>381000</xdr:colOff>
      <xdr:row>110</xdr:row>
      <xdr:rowOff>85725</xdr:rowOff>
    </xdr:to>
    <xdr:graphicFrame macro="">
      <xdr:nvGraphicFramePr>
        <xdr:cNvPr id="3719" name="Graphique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2</xdr:col>
      <xdr:colOff>4953000</xdr:colOff>
      <xdr:row>110</xdr:row>
      <xdr:rowOff>104775</xdr:rowOff>
    </xdr:from>
    <xdr:to>
      <xdr:col>6</xdr:col>
      <xdr:colOff>381000</xdr:colOff>
      <xdr:row>112</xdr:row>
      <xdr:rowOff>114300</xdr:rowOff>
    </xdr:to>
    <xdr:graphicFrame macro="">
      <xdr:nvGraphicFramePr>
        <xdr:cNvPr id="3720" name="Graphique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2</xdr:col>
      <xdr:colOff>4953000</xdr:colOff>
      <xdr:row>112</xdr:row>
      <xdr:rowOff>57150</xdr:rowOff>
    </xdr:from>
    <xdr:to>
      <xdr:col>6</xdr:col>
      <xdr:colOff>381000</xdr:colOff>
      <xdr:row>114</xdr:row>
      <xdr:rowOff>76200</xdr:rowOff>
    </xdr:to>
    <xdr:graphicFrame macro="">
      <xdr:nvGraphicFramePr>
        <xdr:cNvPr id="3721" name="Graphique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xdr:col>
      <xdr:colOff>4953000</xdr:colOff>
      <xdr:row>114</xdr:row>
      <xdr:rowOff>190500</xdr:rowOff>
    </xdr:from>
    <xdr:to>
      <xdr:col>6</xdr:col>
      <xdr:colOff>381000</xdr:colOff>
      <xdr:row>116</xdr:row>
      <xdr:rowOff>209550</xdr:rowOff>
    </xdr:to>
    <xdr:graphicFrame macro="">
      <xdr:nvGraphicFramePr>
        <xdr:cNvPr id="3722" name="Graphique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xdr:col>
      <xdr:colOff>4953000</xdr:colOff>
      <xdr:row>135</xdr:row>
      <xdr:rowOff>95250</xdr:rowOff>
    </xdr:from>
    <xdr:to>
      <xdr:col>6</xdr:col>
      <xdr:colOff>381000</xdr:colOff>
      <xdr:row>137</xdr:row>
      <xdr:rowOff>114300</xdr:rowOff>
    </xdr:to>
    <xdr:graphicFrame macro="">
      <xdr:nvGraphicFramePr>
        <xdr:cNvPr id="3723" name="Graphique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2</xdr:col>
      <xdr:colOff>4953000</xdr:colOff>
      <xdr:row>168</xdr:row>
      <xdr:rowOff>28575</xdr:rowOff>
    </xdr:from>
    <xdr:to>
      <xdr:col>6</xdr:col>
      <xdr:colOff>381000</xdr:colOff>
      <xdr:row>170</xdr:row>
      <xdr:rowOff>38100</xdr:rowOff>
    </xdr:to>
    <xdr:graphicFrame macro="">
      <xdr:nvGraphicFramePr>
        <xdr:cNvPr id="3724" name="Graphique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2</xdr:col>
      <xdr:colOff>4953000</xdr:colOff>
      <xdr:row>173</xdr:row>
      <xdr:rowOff>219075</xdr:rowOff>
    </xdr:from>
    <xdr:to>
      <xdr:col>6</xdr:col>
      <xdr:colOff>381000</xdr:colOff>
      <xdr:row>175</xdr:row>
      <xdr:rowOff>238125</xdr:rowOff>
    </xdr:to>
    <xdr:graphicFrame macro="">
      <xdr:nvGraphicFramePr>
        <xdr:cNvPr id="3725" name="Graphique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2</xdr:col>
      <xdr:colOff>4953000</xdr:colOff>
      <xdr:row>178</xdr:row>
      <xdr:rowOff>38100</xdr:rowOff>
    </xdr:from>
    <xdr:to>
      <xdr:col>6</xdr:col>
      <xdr:colOff>381000</xdr:colOff>
      <xdr:row>180</xdr:row>
      <xdr:rowOff>57150</xdr:rowOff>
    </xdr:to>
    <xdr:graphicFrame macro="">
      <xdr:nvGraphicFramePr>
        <xdr:cNvPr id="3726" name="Graphique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2</xdr:col>
      <xdr:colOff>4953000</xdr:colOff>
      <xdr:row>180</xdr:row>
      <xdr:rowOff>0</xdr:rowOff>
    </xdr:from>
    <xdr:to>
      <xdr:col>6</xdr:col>
      <xdr:colOff>381000</xdr:colOff>
      <xdr:row>182</xdr:row>
      <xdr:rowOff>19050</xdr:rowOff>
    </xdr:to>
    <xdr:graphicFrame macro="">
      <xdr:nvGraphicFramePr>
        <xdr:cNvPr id="3727" name="Graphique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2</xdr:col>
      <xdr:colOff>4953000</xdr:colOff>
      <xdr:row>182</xdr:row>
      <xdr:rowOff>0</xdr:rowOff>
    </xdr:from>
    <xdr:to>
      <xdr:col>6</xdr:col>
      <xdr:colOff>381000</xdr:colOff>
      <xdr:row>184</xdr:row>
      <xdr:rowOff>19050</xdr:rowOff>
    </xdr:to>
    <xdr:graphicFrame macro="">
      <xdr:nvGraphicFramePr>
        <xdr:cNvPr id="3728" name="Graphique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2</xdr:col>
      <xdr:colOff>4953000</xdr:colOff>
      <xdr:row>184</xdr:row>
      <xdr:rowOff>123825</xdr:rowOff>
    </xdr:from>
    <xdr:to>
      <xdr:col>6</xdr:col>
      <xdr:colOff>381000</xdr:colOff>
      <xdr:row>186</xdr:row>
      <xdr:rowOff>133350</xdr:rowOff>
    </xdr:to>
    <xdr:graphicFrame macro="">
      <xdr:nvGraphicFramePr>
        <xdr:cNvPr id="3729" name="Graphique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2</xdr:col>
      <xdr:colOff>4953000</xdr:colOff>
      <xdr:row>186</xdr:row>
      <xdr:rowOff>152400</xdr:rowOff>
    </xdr:from>
    <xdr:to>
      <xdr:col>6</xdr:col>
      <xdr:colOff>381000</xdr:colOff>
      <xdr:row>188</xdr:row>
      <xdr:rowOff>161925</xdr:rowOff>
    </xdr:to>
    <xdr:graphicFrame macro="">
      <xdr:nvGraphicFramePr>
        <xdr:cNvPr id="3730" name="Graphique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2</xdr:col>
      <xdr:colOff>4953000</xdr:colOff>
      <xdr:row>190</xdr:row>
      <xdr:rowOff>95250</xdr:rowOff>
    </xdr:from>
    <xdr:to>
      <xdr:col>6</xdr:col>
      <xdr:colOff>381000</xdr:colOff>
      <xdr:row>192</xdr:row>
      <xdr:rowOff>104775</xdr:rowOff>
    </xdr:to>
    <xdr:graphicFrame macro="">
      <xdr:nvGraphicFramePr>
        <xdr:cNvPr id="3731" name="Graphique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2</xdr:col>
      <xdr:colOff>4953000</xdr:colOff>
      <xdr:row>194</xdr:row>
      <xdr:rowOff>28575</xdr:rowOff>
    </xdr:from>
    <xdr:to>
      <xdr:col>6</xdr:col>
      <xdr:colOff>381000</xdr:colOff>
      <xdr:row>196</xdr:row>
      <xdr:rowOff>38100</xdr:rowOff>
    </xdr:to>
    <xdr:graphicFrame macro="">
      <xdr:nvGraphicFramePr>
        <xdr:cNvPr id="3732" name="Graphique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2</xdr:col>
      <xdr:colOff>4953000</xdr:colOff>
      <xdr:row>192</xdr:row>
      <xdr:rowOff>47625</xdr:rowOff>
    </xdr:from>
    <xdr:to>
      <xdr:col>6</xdr:col>
      <xdr:colOff>381000</xdr:colOff>
      <xdr:row>194</xdr:row>
      <xdr:rowOff>57150</xdr:rowOff>
    </xdr:to>
    <xdr:graphicFrame macro="">
      <xdr:nvGraphicFramePr>
        <xdr:cNvPr id="3733" name="Graphique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2</xdr:col>
      <xdr:colOff>4953000</xdr:colOff>
      <xdr:row>81</xdr:row>
      <xdr:rowOff>152400</xdr:rowOff>
    </xdr:from>
    <xdr:to>
      <xdr:col>6</xdr:col>
      <xdr:colOff>381000</xdr:colOff>
      <xdr:row>83</xdr:row>
      <xdr:rowOff>171450</xdr:rowOff>
    </xdr:to>
    <xdr:graphicFrame macro="">
      <xdr:nvGraphicFramePr>
        <xdr:cNvPr id="3734" name="Graphique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2</xdr:col>
      <xdr:colOff>4953000</xdr:colOff>
      <xdr:row>94</xdr:row>
      <xdr:rowOff>152400</xdr:rowOff>
    </xdr:from>
    <xdr:to>
      <xdr:col>6</xdr:col>
      <xdr:colOff>381000</xdr:colOff>
      <xdr:row>96</xdr:row>
      <xdr:rowOff>171450</xdr:rowOff>
    </xdr:to>
    <xdr:graphicFrame macro="">
      <xdr:nvGraphicFramePr>
        <xdr:cNvPr id="3735" name="Graphique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2</xdr:col>
      <xdr:colOff>4953000</xdr:colOff>
      <xdr:row>79</xdr:row>
      <xdr:rowOff>66675</xdr:rowOff>
    </xdr:from>
    <xdr:to>
      <xdr:col>6</xdr:col>
      <xdr:colOff>381000</xdr:colOff>
      <xdr:row>81</xdr:row>
      <xdr:rowOff>76200</xdr:rowOff>
    </xdr:to>
    <xdr:graphicFrame macro="">
      <xdr:nvGraphicFramePr>
        <xdr:cNvPr id="3736" name="Graphique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0</xdr:col>
      <xdr:colOff>381000</xdr:colOff>
      <xdr:row>2</xdr:row>
      <xdr:rowOff>323850</xdr:rowOff>
    </xdr:to>
    <xdr:pic>
      <xdr:nvPicPr>
        <xdr:cNvPr id="4111" name="Picture 1" descr="ARSIF - Puc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075"/>
          <a:ext cx="3810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190500</xdr:rowOff>
    </xdr:from>
    <xdr:to>
      <xdr:col>2</xdr:col>
      <xdr:colOff>1047750</xdr:colOff>
      <xdr:row>1</xdr:row>
      <xdr:rowOff>114300</xdr:rowOff>
    </xdr:to>
    <xdr:pic>
      <xdr:nvPicPr>
        <xdr:cNvPr id="4112" name="Picture 2" descr="ARSIF - Logo 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190500"/>
          <a:ext cx="14097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absoluteAnchor>
    <xdr:pos x="0" y="0"/>
    <xdr:ext cx="9286875" cy="6048375"/>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84804" cy="604630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80071" cy="6041571"/>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0882" cy="6062382"/>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oc17_audit_pratiques_ES_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t-propos"/>
      <sheetName val="A - Le recueil de données"/>
      <sheetName val="B - Les statistiques"/>
      <sheetName val="C - Commentaires"/>
      <sheetName val="Niveau de risque"/>
      <sheetName val="Mise en oeuvre du PUC"/>
      <sheetName val="Délai chute-découverte"/>
      <sheetName val="Feuil1"/>
      <sheetName val="Calcul"/>
    </sheetNames>
    <sheetDataSet>
      <sheetData sheetId="0" refreshError="1"/>
      <sheetData sheetId="1" refreshError="1"/>
      <sheetData sheetId="2">
        <row r="61">
          <cell r="J61" t="e">
            <v>#DIV/0!</v>
          </cell>
          <cell r="L61" t="e">
            <v>#DIV/0!</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ansm.sante.fr/Dossiers/Les-anticoagulants/Les-anticoagulants-en-France-Etudes-et-surveillance/(offset)/0" TargetMode="External"/><Relationship Id="rId1" Type="http://schemas.openxmlformats.org/officeDocument/2006/relationships/hyperlink" Target="http://ansm.sante.fr/var/ansm_site/storage/original/application/4f30a4c03824bb665e70e6581bf79d66.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0" enableFormatConditionsCalculation="0">
    <pageSetUpPr autoPageBreaks="0" fitToPage="1"/>
  </sheetPr>
  <dimension ref="B1:G44"/>
  <sheetViews>
    <sheetView showGridLines="0" showRowColHeaders="0" tabSelected="1" workbookViewId="0">
      <selection activeCell="I6" sqref="I6"/>
    </sheetView>
  </sheetViews>
  <sheetFormatPr baseColWidth="10" defaultRowHeight="12.75" x14ac:dyDescent="0.2"/>
  <cols>
    <col min="1" max="1" width="5.7109375" style="1" customWidth="1"/>
    <col min="2" max="2" width="5.7109375" style="5" customWidth="1"/>
    <col min="3" max="3" width="81.7109375" style="3" customWidth="1"/>
    <col min="4" max="4" width="48.28515625" style="2" customWidth="1"/>
    <col min="5" max="5" width="5.7109375" style="1" customWidth="1"/>
    <col min="6" max="16384" width="11.42578125" style="1"/>
  </cols>
  <sheetData>
    <row r="1" spans="2:7" ht="67.5" customHeight="1" x14ac:dyDescent="0.2">
      <c r="D1" s="213" t="s">
        <v>251</v>
      </c>
      <c r="E1" s="214"/>
      <c r="F1" s="214"/>
      <c r="G1" s="214"/>
    </row>
    <row r="2" spans="2:7" s="13" customFormat="1" ht="18.75" x14ac:dyDescent="0.2">
      <c r="B2" s="10"/>
      <c r="C2" s="11"/>
      <c r="D2" s="12"/>
    </row>
    <row r="3" spans="2:7" ht="23.25" x14ac:dyDescent="0.2">
      <c r="B3" s="7"/>
      <c r="C3" s="6"/>
      <c r="D3" s="14" t="s">
        <v>249</v>
      </c>
    </row>
    <row r="5" spans="2:7" ht="18.75" x14ac:dyDescent="0.2">
      <c r="B5" s="8"/>
      <c r="C5" s="4" t="s">
        <v>248</v>
      </c>
      <c r="D5" s="9"/>
    </row>
    <row r="6" spans="2:7" ht="230.25" customHeight="1" x14ac:dyDescent="0.2">
      <c r="C6" s="215" t="s">
        <v>198</v>
      </c>
      <c r="D6" s="215"/>
    </row>
    <row r="7" spans="2:7" x14ac:dyDescent="0.2">
      <c r="C7" s="125"/>
      <c r="D7" s="49"/>
    </row>
    <row r="10" spans="2:7" ht="18.75" x14ac:dyDescent="0.2">
      <c r="B10" s="8"/>
      <c r="C10" s="4" t="s">
        <v>222</v>
      </c>
      <c r="D10" s="9"/>
    </row>
    <row r="11" spans="2:7" ht="79.5" customHeight="1" x14ac:dyDescent="0.2">
      <c r="B11" s="1"/>
      <c r="C11" s="219" t="s">
        <v>223</v>
      </c>
      <c r="D11" s="219"/>
    </row>
    <row r="12" spans="2:7" ht="18.75" x14ac:dyDescent="0.2">
      <c r="B12" s="8"/>
      <c r="C12" s="4" t="s">
        <v>224</v>
      </c>
      <c r="D12" s="9"/>
    </row>
    <row r="13" spans="2:7" ht="165" customHeight="1" x14ac:dyDescent="0.2">
      <c r="B13" s="1"/>
      <c r="C13" s="219" t="s">
        <v>225</v>
      </c>
      <c r="D13" s="219"/>
    </row>
    <row r="14" spans="2:7" ht="18.75" x14ac:dyDescent="0.2">
      <c r="B14" s="8"/>
      <c r="C14" s="4" t="s">
        <v>111</v>
      </c>
      <c r="D14" s="9"/>
    </row>
    <row r="15" spans="2:7" ht="45.75" customHeight="1" x14ac:dyDescent="0.2">
      <c r="B15" s="91"/>
      <c r="C15" s="217" t="s">
        <v>112</v>
      </c>
      <c r="D15" s="217"/>
    </row>
    <row r="16" spans="2:7" s="78" customFormat="1" ht="144.75" customHeight="1" x14ac:dyDescent="0.2">
      <c r="B16" s="91"/>
      <c r="C16" s="219" t="s">
        <v>199</v>
      </c>
      <c r="D16" s="219"/>
    </row>
    <row r="17" spans="2:4" ht="54" customHeight="1" x14ac:dyDescent="0.2">
      <c r="C17" s="217" t="s">
        <v>113</v>
      </c>
      <c r="D17" s="217"/>
    </row>
    <row r="18" spans="2:4" s="78" customFormat="1" ht="39" customHeight="1" x14ac:dyDescent="0.2">
      <c r="B18" s="77"/>
      <c r="C18" s="219" t="s">
        <v>114</v>
      </c>
      <c r="D18" s="219"/>
    </row>
    <row r="19" spans="2:4" s="78" customFormat="1" x14ac:dyDescent="0.2">
      <c r="B19" s="77"/>
      <c r="C19" s="219" t="s">
        <v>115</v>
      </c>
      <c r="D19" s="219"/>
    </row>
    <row r="20" spans="2:4" s="78" customFormat="1" ht="178.5" customHeight="1" x14ac:dyDescent="0.2">
      <c r="B20" s="77"/>
      <c r="C20" s="218" t="s">
        <v>116</v>
      </c>
      <c r="D20" s="215"/>
    </row>
    <row r="21" spans="2:4" s="78" customFormat="1" ht="38.25" customHeight="1" x14ac:dyDescent="0.2">
      <c r="B21" s="77"/>
      <c r="C21" s="221" t="s">
        <v>117</v>
      </c>
      <c r="D21" s="221"/>
    </row>
    <row r="22" spans="2:4" s="78" customFormat="1" x14ac:dyDescent="0.2">
      <c r="B22" s="77"/>
      <c r="C22" s="221" t="s">
        <v>118</v>
      </c>
      <c r="D22" s="221"/>
    </row>
    <row r="23" spans="2:4" s="78" customFormat="1" ht="153" customHeight="1" x14ac:dyDescent="0.2">
      <c r="B23" s="77"/>
      <c r="C23" s="222" t="s">
        <v>121</v>
      </c>
      <c r="D23" s="222"/>
    </row>
    <row r="24" spans="2:4" s="78" customFormat="1" ht="12.75" customHeight="1" x14ac:dyDescent="0.2">
      <c r="B24" s="77"/>
      <c r="C24" s="223" t="s">
        <v>119</v>
      </c>
      <c r="D24" s="223"/>
    </row>
    <row r="25" spans="2:4" s="78" customFormat="1" ht="89.25" customHeight="1" x14ac:dyDescent="0.2">
      <c r="B25" s="77"/>
      <c r="C25" s="220" t="s">
        <v>120</v>
      </c>
      <c r="D25" s="220"/>
    </row>
    <row r="26" spans="2:4" s="78" customFormat="1" x14ac:dyDescent="0.2">
      <c r="B26" s="77"/>
      <c r="C26" s="147"/>
      <c r="D26" s="146"/>
    </row>
    <row r="27" spans="2:4" ht="18.75" x14ac:dyDescent="0.2">
      <c r="B27" s="8"/>
      <c r="C27" s="4" t="s">
        <v>73</v>
      </c>
      <c r="D27" s="9"/>
    </row>
    <row r="28" spans="2:4" ht="36" customHeight="1" x14ac:dyDescent="0.2">
      <c r="C28" s="216" t="s">
        <v>74</v>
      </c>
      <c r="D28" s="216"/>
    </row>
    <row r="29" spans="2:4" s="76" customFormat="1" x14ac:dyDescent="0.2">
      <c r="B29" s="3"/>
      <c r="C29" s="225" t="s">
        <v>63</v>
      </c>
      <c r="D29" s="225"/>
    </row>
    <row r="30" spans="2:4" s="76" customFormat="1" ht="67.5" customHeight="1" x14ac:dyDescent="0.2">
      <c r="B30" s="3"/>
      <c r="C30" s="224" t="s">
        <v>64</v>
      </c>
      <c r="D30" s="224"/>
    </row>
    <row r="31" spans="2:4" x14ac:dyDescent="0.2">
      <c r="C31" s="145"/>
      <c r="D31" s="79"/>
    </row>
    <row r="32" spans="2:4" x14ac:dyDescent="0.2">
      <c r="C32" s="145"/>
      <c r="D32" s="79"/>
    </row>
    <row r="33" spans="2:4" x14ac:dyDescent="0.2">
      <c r="C33" s="145"/>
      <c r="D33" s="79"/>
    </row>
    <row r="34" spans="2:4" x14ac:dyDescent="0.2">
      <c r="C34" s="145"/>
      <c r="D34" s="79"/>
    </row>
    <row r="35" spans="2:4" x14ac:dyDescent="0.2">
      <c r="C35" s="145"/>
      <c r="D35" s="79"/>
    </row>
    <row r="36" spans="2:4" x14ac:dyDescent="0.2">
      <c r="B36" s="1"/>
      <c r="C36" s="145"/>
      <c r="D36" s="79"/>
    </row>
    <row r="37" spans="2:4" x14ac:dyDescent="0.2">
      <c r="B37" s="1"/>
      <c r="C37" s="145"/>
      <c r="D37" s="79"/>
    </row>
    <row r="38" spans="2:4" x14ac:dyDescent="0.2">
      <c r="B38" s="1"/>
      <c r="C38" s="145"/>
      <c r="D38" s="79"/>
    </row>
    <row r="39" spans="2:4" x14ac:dyDescent="0.2">
      <c r="B39" s="1"/>
      <c r="C39" s="145"/>
      <c r="D39" s="79"/>
    </row>
    <row r="40" spans="2:4" x14ac:dyDescent="0.2">
      <c r="B40" s="1"/>
      <c r="C40" s="145"/>
      <c r="D40" s="79"/>
    </row>
    <row r="41" spans="2:4" x14ac:dyDescent="0.2">
      <c r="B41" s="1"/>
      <c r="C41" s="145"/>
      <c r="D41" s="79"/>
    </row>
    <row r="42" spans="2:4" x14ac:dyDescent="0.2">
      <c r="B42" s="1"/>
      <c r="C42" s="145"/>
      <c r="D42" s="79"/>
    </row>
    <row r="43" spans="2:4" x14ac:dyDescent="0.2">
      <c r="B43" s="1"/>
      <c r="C43" s="145"/>
      <c r="D43" s="79"/>
    </row>
    <row r="44" spans="2:4" x14ac:dyDescent="0.2">
      <c r="B44" s="1"/>
      <c r="C44" s="145"/>
      <c r="D44" s="79"/>
    </row>
  </sheetData>
  <sheetProtection selectLockedCells="1"/>
  <mergeCells count="18">
    <mergeCell ref="C30:D30"/>
    <mergeCell ref="C11:D11"/>
    <mergeCell ref="C13:D13"/>
    <mergeCell ref="C29:D29"/>
    <mergeCell ref="D1:G1"/>
    <mergeCell ref="C6:D6"/>
    <mergeCell ref="C28:D28"/>
    <mergeCell ref="C17:D17"/>
    <mergeCell ref="C20:D20"/>
    <mergeCell ref="C15:D15"/>
    <mergeCell ref="C16:D16"/>
    <mergeCell ref="C25:D25"/>
    <mergeCell ref="C18:D18"/>
    <mergeCell ref="C19:D19"/>
    <mergeCell ref="C21:D21"/>
    <mergeCell ref="C22:D22"/>
    <mergeCell ref="C23:D23"/>
    <mergeCell ref="C24:D24"/>
  </mergeCells>
  <phoneticPr fontId="0" type="noConversion"/>
  <printOptions horizontalCentered="1"/>
  <pageMargins left="0.19685039370078741" right="0.19685039370078741" top="0.19685039370078741" bottom="0.19685039370078741" header="0.19685039370078741" footer="0.19685039370078741"/>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autoPageBreaks="0"/>
  </sheetPr>
  <dimension ref="A1:IV122"/>
  <sheetViews>
    <sheetView showGridLines="0" zoomScaleNormal="100" zoomScaleSheetLayoutView="50" workbookViewId="0">
      <pane xSplit="3" topLeftCell="D1" activePane="topRight" state="frozen"/>
      <selection pane="topRight" activeCell="C8" sqref="C8"/>
    </sheetView>
  </sheetViews>
  <sheetFormatPr baseColWidth="10" defaultRowHeight="12.75" x14ac:dyDescent="0.2"/>
  <cols>
    <col min="1" max="1" width="5.5703125" style="83" customWidth="1"/>
    <col min="2" max="2" width="5.7109375" style="83" customWidth="1"/>
    <col min="3" max="3" width="58.5703125" style="161" customWidth="1"/>
    <col min="4" max="4" width="63.85546875" style="90" bestFit="1" customWidth="1"/>
    <col min="5" max="54" width="11.42578125" style="90"/>
    <col min="55" max="65" width="0" style="83" hidden="1" customWidth="1"/>
    <col min="66" max="16384" width="11.42578125" style="83"/>
  </cols>
  <sheetData>
    <row r="1" spans="2:66" ht="39" customHeight="1" x14ac:dyDescent="0.2">
      <c r="D1" s="202"/>
      <c r="E1" s="162"/>
      <c r="F1" s="163"/>
      <c r="G1" s="163"/>
      <c r="H1" s="163"/>
      <c r="I1" s="163"/>
      <c r="J1" s="163"/>
      <c r="K1" s="163"/>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row>
    <row r="2" spans="2:66" s="18" customFormat="1" ht="39" customHeight="1" x14ac:dyDescent="0.2">
      <c r="C2" s="19"/>
      <c r="D2" s="88"/>
      <c r="E2" s="20"/>
      <c r="F2" s="134"/>
      <c r="G2" s="134"/>
      <c r="H2" s="134"/>
      <c r="I2" s="134"/>
      <c r="J2" s="134"/>
      <c r="K2" s="134"/>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row>
    <row r="3" spans="2:66" ht="23.25" x14ac:dyDescent="0.2">
      <c r="B3" s="21" t="s">
        <v>78</v>
      </c>
      <c r="C3" s="22" t="s">
        <v>250</v>
      </c>
      <c r="D3" s="164" t="s">
        <v>41</v>
      </c>
      <c r="E3" s="165">
        <v>1</v>
      </c>
      <c r="F3" s="165">
        <v>2</v>
      </c>
      <c r="G3" s="165">
        <v>3</v>
      </c>
      <c r="H3" s="165">
        <v>4</v>
      </c>
      <c r="I3" s="165">
        <v>5</v>
      </c>
      <c r="J3" s="165">
        <v>6</v>
      </c>
      <c r="K3" s="165">
        <v>7</v>
      </c>
      <c r="L3" s="165">
        <v>8</v>
      </c>
      <c r="M3" s="165">
        <v>9</v>
      </c>
      <c r="N3" s="165">
        <v>10</v>
      </c>
      <c r="O3" s="165">
        <v>11</v>
      </c>
      <c r="P3" s="165">
        <v>12</v>
      </c>
      <c r="Q3" s="165">
        <v>13</v>
      </c>
      <c r="R3" s="165">
        <v>14</v>
      </c>
      <c r="S3" s="165">
        <v>15</v>
      </c>
      <c r="T3" s="165">
        <v>16</v>
      </c>
      <c r="U3" s="165">
        <v>17</v>
      </c>
      <c r="V3" s="165">
        <v>18</v>
      </c>
      <c r="W3" s="165">
        <v>19</v>
      </c>
      <c r="X3" s="165">
        <v>20</v>
      </c>
      <c r="Y3" s="165">
        <v>21</v>
      </c>
      <c r="Z3" s="165">
        <v>22</v>
      </c>
      <c r="AA3" s="165">
        <v>23</v>
      </c>
      <c r="AB3" s="165">
        <v>24</v>
      </c>
      <c r="AC3" s="165">
        <v>25</v>
      </c>
      <c r="AD3" s="165">
        <v>26</v>
      </c>
      <c r="AE3" s="165">
        <v>27</v>
      </c>
      <c r="AF3" s="165">
        <v>28</v>
      </c>
      <c r="AG3" s="165">
        <v>29</v>
      </c>
      <c r="AH3" s="165">
        <v>30</v>
      </c>
      <c r="AI3" s="165">
        <v>31</v>
      </c>
      <c r="AJ3" s="165">
        <v>32</v>
      </c>
      <c r="AK3" s="165">
        <v>33</v>
      </c>
      <c r="AL3" s="165">
        <v>34</v>
      </c>
      <c r="AM3" s="165">
        <v>35</v>
      </c>
      <c r="AN3" s="165">
        <v>36</v>
      </c>
      <c r="AO3" s="165">
        <v>37</v>
      </c>
      <c r="AP3" s="165">
        <v>38</v>
      </c>
      <c r="AQ3" s="165">
        <v>39</v>
      </c>
      <c r="AR3" s="165">
        <v>40</v>
      </c>
      <c r="AS3" s="165">
        <v>41</v>
      </c>
      <c r="AT3" s="165">
        <v>42</v>
      </c>
      <c r="AU3" s="165">
        <v>43</v>
      </c>
      <c r="AV3" s="165">
        <v>44</v>
      </c>
      <c r="AW3" s="165">
        <v>45</v>
      </c>
      <c r="AX3" s="165">
        <v>46</v>
      </c>
      <c r="AY3" s="165">
        <v>47</v>
      </c>
      <c r="AZ3" s="165">
        <v>48</v>
      </c>
      <c r="BA3" s="165">
        <v>49</v>
      </c>
      <c r="BB3" s="165">
        <v>50</v>
      </c>
      <c r="BD3" s="30" t="s">
        <v>15</v>
      </c>
      <c r="BE3" s="30" t="s">
        <v>14</v>
      </c>
      <c r="BF3" s="30" t="s">
        <v>16</v>
      </c>
      <c r="BG3" s="30" t="s">
        <v>15</v>
      </c>
      <c r="BH3" s="30" t="s">
        <v>14</v>
      </c>
      <c r="BI3" s="30" t="s">
        <v>16</v>
      </c>
      <c r="BJ3" s="83" t="s">
        <v>17</v>
      </c>
    </row>
    <row r="5" spans="2:66" ht="18.75" x14ac:dyDescent="0.2">
      <c r="B5" s="24" t="s">
        <v>79</v>
      </c>
      <c r="C5" s="25" t="s">
        <v>43</v>
      </c>
      <c r="D5" s="89"/>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N5" s="166"/>
    </row>
    <row r="6" spans="2:66" ht="24" customHeight="1" x14ac:dyDescent="0.2">
      <c r="B6" s="226" t="s">
        <v>44</v>
      </c>
      <c r="C6" s="226"/>
      <c r="D6" s="167"/>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row>
    <row r="7" spans="2:66" ht="24" customHeight="1" x14ac:dyDescent="0.2">
      <c r="B7" s="169"/>
      <c r="C7" s="34" t="s">
        <v>18</v>
      </c>
      <c r="D7" s="29"/>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70"/>
      <c r="BD7" s="170"/>
      <c r="BE7" s="170"/>
      <c r="BF7" s="170"/>
      <c r="BG7" s="170"/>
      <c r="BH7" s="170"/>
      <c r="BI7" s="170"/>
      <c r="BJ7" s="170"/>
      <c r="BK7" s="170"/>
      <c r="BL7" s="170"/>
      <c r="BM7" s="170"/>
      <c r="BN7" s="170"/>
    </row>
    <row r="8" spans="2:66" ht="24" customHeight="1" x14ac:dyDescent="0.2">
      <c r="B8" s="90"/>
      <c r="C8" s="34" t="s">
        <v>253</v>
      </c>
      <c r="D8" s="29" t="s">
        <v>38</v>
      </c>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70"/>
      <c r="BD8" s="170"/>
      <c r="BE8" s="170"/>
      <c r="BF8" s="170"/>
      <c r="BG8" s="170"/>
      <c r="BH8" s="170"/>
      <c r="BI8" s="170"/>
      <c r="BJ8" s="170"/>
      <c r="BK8" s="170"/>
      <c r="BL8" s="170"/>
      <c r="BM8" s="170"/>
      <c r="BN8" s="170"/>
    </row>
    <row r="9" spans="2:66" ht="24" customHeight="1" x14ac:dyDescent="0.2">
      <c r="B9" s="171"/>
      <c r="C9" s="44" t="s">
        <v>4</v>
      </c>
      <c r="D9" s="29" t="s">
        <v>252</v>
      </c>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70"/>
      <c r="BD9" s="170"/>
      <c r="BE9" s="170"/>
      <c r="BF9" s="170"/>
      <c r="BG9" s="170"/>
      <c r="BH9" s="170"/>
      <c r="BI9" s="170"/>
      <c r="BJ9" s="170"/>
      <c r="BK9" s="170"/>
      <c r="BL9" s="170"/>
      <c r="BM9" s="170"/>
      <c r="BN9" s="170"/>
    </row>
    <row r="10" spans="2:66" ht="24" customHeight="1" x14ac:dyDescent="0.2">
      <c r="B10" s="90"/>
      <c r="C10" s="45"/>
      <c r="D10" s="36"/>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70"/>
      <c r="BD10" s="170"/>
      <c r="BE10" s="170"/>
      <c r="BF10" s="170"/>
      <c r="BG10" s="170"/>
      <c r="BH10" s="170"/>
      <c r="BI10" s="170"/>
      <c r="BJ10" s="170"/>
      <c r="BK10" s="170"/>
      <c r="BL10" s="170"/>
      <c r="BM10" s="170"/>
      <c r="BN10" s="170"/>
    </row>
    <row r="11" spans="2:66" ht="24" customHeight="1" x14ac:dyDescent="0.2">
      <c r="B11" s="226" t="s">
        <v>5</v>
      </c>
      <c r="C11" s="226"/>
      <c r="D11" s="167"/>
      <c r="E11" s="167"/>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4"/>
      <c r="BN11" s="166"/>
    </row>
    <row r="12" spans="2:66" ht="25.5" x14ac:dyDescent="0.2">
      <c r="B12" s="90"/>
      <c r="C12" s="45" t="s">
        <v>71</v>
      </c>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N12" s="166"/>
    </row>
    <row r="13" spans="2:66" ht="24" customHeight="1" x14ac:dyDescent="0.2">
      <c r="B13" s="171"/>
      <c r="C13" s="45" t="s">
        <v>6</v>
      </c>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N13" s="166"/>
    </row>
    <row r="14" spans="2:66" ht="24" customHeight="1" x14ac:dyDescent="0.2">
      <c r="B14" s="172"/>
      <c r="C14" s="45" t="s">
        <v>9</v>
      </c>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N14" s="166">
        <f>COUNTA(E14:BB14)</f>
        <v>0</v>
      </c>
    </row>
    <row r="15" spans="2:66" ht="24" customHeight="1" x14ac:dyDescent="0.2">
      <c r="B15" s="172"/>
      <c r="C15" s="45" t="s">
        <v>76</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N15" s="166"/>
    </row>
    <row r="16" spans="2:66" ht="24" customHeight="1" x14ac:dyDescent="0.2"/>
    <row r="17" spans="1:256" ht="18.75" x14ac:dyDescent="0.2">
      <c r="B17" s="24" t="s">
        <v>80</v>
      </c>
      <c r="C17" s="25" t="s">
        <v>132</v>
      </c>
      <c r="D17" s="89"/>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96"/>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row>
    <row r="18" spans="1:256" ht="36.75" customHeight="1" x14ac:dyDescent="0.2">
      <c r="B18" s="226" t="s">
        <v>233</v>
      </c>
      <c r="C18" s="226" t="s">
        <v>28</v>
      </c>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75"/>
    </row>
    <row r="19" spans="1:256" ht="24.75" customHeight="1" x14ac:dyDescent="0.2">
      <c r="B19" s="172">
        <v>1</v>
      </c>
      <c r="C19" s="97" t="s">
        <v>158</v>
      </c>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116"/>
      <c r="BD19" s="29"/>
      <c r="BE19" s="29"/>
      <c r="BF19" s="29"/>
      <c r="BG19" s="29"/>
      <c r="BH19" s="29"/>
      <c r="BI19" s="29"/>
      <c r="BJ19" s="29"/>
      <c r="BK19" s="29"/>
      <c r="BL19" s="29"/>
      <c r="BM19" s="29"/>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row>
    <row r="20" spans="1:256" ht="24.75" customHeight="1" x14ac:dyDescent="0.2">
      <c r="B20" s="176"/>
      <c r="C20" s="177" t="s">
        <v>182</v>
      </c>
      <c r="D20" s="29" t="s">
        <v>21</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D20" s="83" t="e">
        <f>SUMIFS($E$2:$BB$2,#REF!, $BD$2,#REF!, BD$3)</f>
        <v>#REF!</v>
      </c>
      <c r="BE20" s="83" t="e">
        <f>SUMIFS($E$2:$BB$2,#REF!, $BD$2,#REF!, $BE$3)</f>
        <v>#REF!</v>
      </c>
      <c r="BF20" s="83" t="e">
        <f>SUMIFS($E$2:$BB$2,#REF!, $BD$2,#REF!, $BF$3)</f>
        <v>#REF!</v>
      </c>
      <c r="BG20" s="83" t="e">
        <f>SUMIFS($E$2:$BB$2, $E20:$BB20,$BD$2,#REF!, BG$3)</f>
        <v>#REF!</v>
      </c>
      <c r="BH20" s="83" t="e">
        <f>SUMIFS($E$2:$BB$2, $E20:$BB20,$BH$2,#REF!, BH$3)</f>
        <v>#REF!</v>
      </c>
      <c r="BI20" s="83" t="e">
        <f>SUMIFS($E$2:$BB$2, H20:BE20,$BI$2,#REF!, BI$3)</f>
        <v>#REF!</v>
      </c>
      <c r="BJ20" s="83" t="e">
        <f>SUM(BG20:BI20)</f>
        <v>#REF!</v>
      </c>
    </row>
    <row r="21" spans="1:256" ht="24.75" customHeight="1" x14ac:dyDescent="0.2">
      <c r="B21" s="176"/>
      <c r="C21" s="177" t="s">
        <v>175</v>
      </c>
      <c r="D21" s="29" t="s">
        <v>21</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D21" s="83" t="e">
        <f>SUMIFS($E$2:$BB$2, E21:BB21,$BD$2,#REF!, BD$3)</f>
        <v>#REF!</v>
      </c>
      <c r="BE21" s="83" t="e">
        <f>SUMIFS($E$2:$BB$2, E21:BB21,$BD$2,#REF!, BE$3)</f>
        <v>#REF!</v>
      </c>
      <c r="BF21" s="83" t="e">
        <f>SUMIFS($E$2:$BB$2, E21:BB21,$BD$2,#REF!, BF$3)</f>
        <v>#REF!</v>
      </c>
      <c r="BG21" s="83" t="e">
        <f>SUMIFS($E$2:$BB$2, $E21:$BB21,$BD$2,#REF!, BG$3)</f>
        <v>#REF!</v>
      </c>
      <c r="BH21" s="83" t="e">
        <f>SUMIFS($E$2:$BB$2, $E21:$BB21,$BH$2,#REF!, BH$3)</f>
        <v>#REF!</v>
      </c>
      <c r="BI21" s="83" t="e">
        <f>SUMIFS($E$2:$BB$2, H21:BE21,$BI$2,#REF!, BI$3)</f>
        <v>#REF!</v>
      </c>
      <c r="BJ21" s="83" t="e">
        <f>SUM(BG21:BI21)</f>
        <v>#REF!</v>
      </c>
    </row>
    <row r="22" spans="1:256" ht="25.5" x14ac:dyDescent="0.2">
      <c r="B22" s="178"/>
      <c r="C22" s="177" t="s">
        <v>226</v>
      </c>
      <c r="D22" s="29" t="s">
        <v>166</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D22" s="83" t="e">
        <f>SUMIFS($E$2:$BB$2, E22:BB22,$BD$2,#REF!, BD$3)</f>
        <v>#REF!</v>
      </c>
      <c r="BE22" s="83" t="e">
        <f>SUMIFS($E$2:$BB$2, E22:BB22,$BD$2,#REF!, BE$3)</f>
        <v>#REF!</v>
      </c>
      <c r="BF22" s="83" t="e">
        <f>SUMIFS($E$2:$BB$2, E22:BB22,$BD$2,#REF!, BF$3)</f>
        <v>#REF!</v>
      </c>
      <c r="BG22" s="83" t="e">
        <f>SUMIFS($E$2:$BB$2, $E22:$BB22,$BD$2,#REF!, BG$3)</f>
        <v>#REF!</v>
      </c>
      <c r="BH22" s="83" t="e">
        <f>SUMIFS($E$2:$BB$2, $E22:$BB22,$BH$2,#REF!, BH$3)</f>
        <v>#REF!</v>
      </c>
      <c r="BI22" s="83" t="e">
        <f>SUMIFS($E$2:$BB$2, H22:BE22,$BI$2,#REF!, BI$3)</f>
        <v>#REF!</v>
      </c>
      <c r="BJ22" s="83" t="e">
        <f>SUM(BG22:BI22)</f>
        <v>#REF!</v>
      </c>
    </row>
    <row r="23" spans="1:256" s="179" customFormat="1" ht="24.75" customHeight="1" x14ac:dyDescent="0.2">
      <c r="A23" s="83"/>
      <c r="B23" s="143">
        <v>2</v>
      </c>
      <c r="C23" s="97" t="s">
        <v>183</v>
      </c>
      <c r="D23" s="29" t="s">
        <v>21</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116"/>
      <c r="BD23" s="29" t="e">
        <f>SUMIFS($E$2:$BB$2, E23:BB23,$BD$2,#REF!, BD$3)</f>
        <v>#REF!</v>
      </c>
      <c r="BE23" s="29" t="e">
        <f>SUMIFS($E$2:$BB$2, E23:BB23,$BD$2,#REF!, BE$3)</f>
        <v>#REF!</v>
      </c>
      <c r="BF23" s="29" t="e">
        <f>SUMIFS($E$2:$BB$2, E23:BB23,$BD$2,#REF!, BF$3)</f>
        <v>#REF!</v>
      </c>
      <c r="BG23" s="29" t="e">
        <f>SUMIFS($E$2:$BB$2, $E23:$BB23,$BD$2,#REF!, BG$3)</f>
        <v>#REF!</v>
      </c>
      <c r="BH23" s="29" t="e">
        <f>SUMIFS($E$2:$BB$2, $E23:$BB23,$BH$2,#REF!, BH$3)</f>
        <v>#REF!</v>
      </c>
      <c r="BI23" s="29" t="e">
        <f>SUMIFS($E$2:$BB$2, H23:BE23,$BI$2,#REF!, BI$3)</f>
        <v>#REF!</v>
      </c>
      <c r="BJ23" s="29" t="e">
        <f>SUM(BG23:BI23)</f>
        <v>#REF!</v>
      </c>
      <c r="BK23" s="29"/>
      <c r="BL23" s="29"/>
      <c r="BM23" s="29"/>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83"/>
      <c r="CM23" s="83"/>
      <c r="CN23" s="83"/>
      <c r="CO23" s="83"/>
      <c r="CP23" s="83"/>
      <c r="CQ23" s="83"/>
      <c r="CR23" s="83"/>
      <c r="CS23" s="83"/>
      <c r="CT23" s="83"/>
      <c r="CU23" s="83"/>
      <c r="CV23" s="83"/>
      <c r="CW23" s="83"/>
      <c r="CX23" s="83"/>
      <c r="CY23" s="83"/>
      <c r="CZ23" s="83"/>
      <c r="DA23" s="83"/>
      <c r="DB23" s="83"/>
      <c r="DC23" s="83"/>
      <c r="DD23" s="83"/>
      <c r="DE23" s="83"/>
      <c r="DF23" s="83"/>
      <c r="DG23" s="83"/>
      <c r="DH23" s="83"/>
      <c r="DI23" s="83"/>
      <c r="DJ23" s="83"/>
      <c r="DK23" s="83"/>
      <c r="DL23" s="83"/>
      <c r="DM23" s="83"/>
      <c r="DN23" s="83"/>
      <c r="DO23" s="83"/>
      <c r="DP23" s="83"/>
      <c r="DQ23" s="83"/>
      <c r="DR23" s="83"/>
      <c r="DS23" s="83"/>
      <c r="DT23" s="83"/>
      <c r="DU23" s="83"/>
      <c r="DV23" s="83"/>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c r="EZ23" s="83"/>
      <c r="FA23" s="83"/>
      <c r="FB23" s="83"/>
      <c r="FC23" s="83"/>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c r="IG23" s="83"/>
      <c r="IH23" s="83"/>
      <c r="II23" s="83"/>
      <c r="IJ23" s="83"/>
      <c r="IK23" s="83"/>
      <c r="IL23" s="83"/>
      <c r="IM23" s="83"/>
      <c r="IN23" s="83"/>
      <c r="IO23" s="83"/>
      <c r="IP23" s="83"/>
      <c r="IQ23" s="83"/>
      <c r="IR23" s="83"/>
      <c r="IS23" s="83"/>
      <c r="IT23" s="83"/>
      <c r="IU23" s="83"/>
      <c r="IV23" s="83"/>
    </row>
    <row r="24" spans="1:256" ht="33" customHeight="1" x14ac:dyDescent="0.2">
      <c r="B24" s="143">
        <v>3</v>
      </c>
      <c r="C24" s="39" t="s">
        <v>131</v>
      </c>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180"/>
      <c r="BD24" s="180"/>
      <c r="BE24" s="180"/>
      <c r="BF24" s="180"/>
    </row>
    <row r="25" spans="1:256" ht="24.75" customHeight="1" x14ac:dyDescent="0.2">
      <c r="B25" s="176"/>
      <c r="C25" s="177" t="s">
        <v>176</v>
      </c>
      <c r="D25" s="29" t="s">
        <v>219</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D25" s="83" t="e">
        <f>SUMIFS($E$2:$BB$2,#REF!, $BD$2,#REF!, BD$3)</f>
        <v>#REF!</v>
      </c>
      <c r="BE25" s="83" t="e">
        <f>SUMIFS($E$2:$BB$2,#REF!, $BD$2,#REF!, $BE$3)</f>
        <v>#REF!</v>
      </c>
      <c r="BF25" s="83" t="e">
        <f>SUMIFS($E$2:$BB$2,#REF!, $BD$2,#REF!, $BF$3)</f>
        <v>#REF!</v>
      </c>
      <c r="BG25" s="83" t="e">
        <f>SUMIFS($E$2:$BB$2, $E25:$BB25,$BD$2,#REF!, BG$3)</f>
        <v>#REF!</v>
      </c>
      <c r="BH25" s="83" t="e">
        <f>SUMIFS($E$2:$BB$2, $E25:$BB25,$BH$2,#REF!, BH$3)</f>
        <v>#REF!</v>
      </c>
      <c r="BI25" s="83" t="e">
        <f>SUMIFS($E$2:$BB$2, H25:BE25,$BI$2,#REF!, BI$3)</f>
        <v>#REF!</v>
      </c>
      <c r="BJ25" s="83" t="e">
        <f>SUM(BG25:BI25)</f>
        <v>#REF!</v>
      </c>
    </row>
    <row r="26" spans="1:256" ht="24.75" customHeight="1" x14ac:dyDescent="0.2">
      <c r="B26" s="176"/>
      <c r="C26" s="177" t="s">
        <v>177</v>
      </c>
      <c r="D26" s="29" t="s">
        <v>220</v>
      </c>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D26" s="83" t="e">
        <f>SUMIFS($E$2:$BB$2,#REF!, $BD$2,#REF!, BD$3)</f>
        <v>#REF!</v>
      </c>
      <c r="BE26" s="83" t="e">
        <f>SUMIFS($E$2:$BB$2,#REF!, $BD$2,#REF!, $BE$3)</f>
        <v>#REF!</v>
      </c>
      <c r="BF26" s="83" t="e">
        <f>SUMIFS($E$2:$BB$2,#REF!, $BD$2,#REF!, $BF$3)</f>
        <v>#REF!</v>
      </c>
      <c r="BG26" s="83" t="e">
        <f>SUMIFS($E$2:$BB$2, $E26:$BB26,$BD$2,#REF!, BG$3)</f>
        <v>#REF!</v>
      </c>
      <c r="BH26" s="83" t="e">
        <f>SUMIFS($E$2:$BB$2, $E26:$BB26,$BH$2,#REF!, BH$3)</f>
        <v>#REF!</v>
      </c>
      <c r="BI26" s="83" t="e">
        <f>SUMIFS($E$2:$BB$2, H26:BE26,$BI$2,#REF!, BI$3)</f>
        <v>#REF!</v>
      </c>
      <c r="BJ26" s="83" t="e">
        <f>SUM(BG26:BI26)</f>
        <v>#REF!</v>
      </c>
    </row>
    <row r="27" spans="1:256" ht="67.5" customHeight="1" x14ac:dyDescent="0.2">
      <c r="B27" s="143">
        <v>4</v>
      </c>
      <c r="C27" s="97" t="s">
        <v>230</v>
      </c>
      <c r="D27" s="196" t="s">
        <v>221</v>
      </c>
      <c r="E27" s="211" t="str">
        <f>IF(OR(E22="Oui",E25="Oui",E26="superieur à 20s",),"Oui",IF(E12="","","Non"))</f>
        <v/>
      </c>
      <c r="F27" s="204" t="str">
        <f t="shared" ref="F27:BB27" si="0">IF(OR(F22="Oui",F25="Oui",F26="superieur à 20s",),"Oui",IF(F12="","","Non"))</f>
        <v/>
      </c>
      <c r="G27" s="204" t="str">
        <f t="shared" si="0"/>
        <v/>
      </c>
      <c r="H27" s="204" t="str">
        <f t="shared" si="0"/>
        <v/>
      </c>
      <c r="I27" s="204" t="str">
        <f t="shared" si="0"/>
        <v/>
      </c>
      <c r="J27" s="204" t="str">
        <f t="shared" si="0"/>
        <v/>
      </c>
      <c r="K27" s="204" t="str">
        <f t="shared" si="0"/>
        <v/>
      </c>
      <c r="L27" s="204" t="str">
        <f t="shared" si="0"/>
        <v/>
      </c>
      <c r="M27" s="204" t="str">
        <f t="shared" si="0"/>
        <v/>
      </c>
      <c r="N27" s="204" t="str">
        <f t="shared" si="0"/>
        <v/>
      </c>
      <c r="O27" s="204" t="str">
        <f t="shared" si="0"/>
        <v/>
      </c>
      <c r="P27" s="204" t="str">
        <f t="shared" si="0"/>
        <v/>
      </c>
      <c r="Q27" s="204" t="str">
        <f t="shared" si="0"/>
        <v/>
      </c>
      <c r="R27" s="204" t="str">
        <f t="shared" si="0"/>
        <v/>
      </c>
      <c r="S27" s="204" t="str">
        <f t="shared" si="0"/>
        <v/>
      </c>
      <c r="T27" s="204" t="str">
        <f t="shared" si="0"/>
        <v/>
      </c>
      <c r="U27" s="204" t="str">
        <f t="shared" si="0"/>
        <v/>
      </c>
      <c r="V27" s="204" t="str">
        <f t="shared" si="0"/>
        <v/>
      </c>
      <c r="W27" s="204" t="str">
        <f t="shared" si="0"/>
        <v/>
      </c>
      <c r="X27" s="204" t="str">
        <f t="shared" si="0"/>
        <v/>
      </c>
      <c r="Y27" s="204" t="str">
        <f t="shared" si="0"/>
        <v/>
      </c>
      <c r="Z27" s="204" t="str">
        <f t="shared" si="0"/>
        <v/>
      </c>
      <c r="AA27" s="204" t="str">
        <f t="shared" si="0"/>
        <v/>
      </c>
      <c r="AB27" s="204" t="str">
        <f t="shared" si="0"/>
        <v/>
      </c>
      <c r="AC27" s="204" t="str">
        <f t="shared" si="0"/>
        <v/>
      </c>
      <c r="AD27" s="204" t="str">
        <f t="shared" si="0"/>
        <v/>
      </c>
      <c r="AE27" s="204" t="str">
        <f t="shared" si="0"/>
        <v/>
      </c>
      <c r="AF27" s="204" t="str">
        <f t="shared" si="0"/>
        <v/>
      </c>
      <c r="AG27" s="204" t="str">
        <f t="shared" si="0"/>
        <v/>
      </c>
      <c r="AH27" s="204" t="str">
        <f t="shared" si="0"/>
        <v/>
      </c>
      <c r="AI27" s="204" t="str">
        <f t="shared" si="0"/>
        <v/>
      </c>
      <c r="AJ27" s="204" t="str">
        <f t="shared" si="0"/>
        <v/>
      </c>
      <c r="AK27" s="204" t="str">
        <f t="shared" si="0"/>
        <v/>
      </c>
      <c r="AL27" s="204" t="str">
        <f t="shared" si="0"/>
        <v/>
      </c>
      <c r="AM27" s="204" t="str">
        <f t="shared" si="0"/>
        <v/>
      </c>
      <c r="AN27" s="204" t="str">
        <f t="shared" si="0"/>
        <v/>
      </c>
      <c r="AO27" s="204" t="str">
        <f t="shared" si="0"/>
        <v/>
      </c>
      <c r="AP27" s="204" t="str">
        <f t="shared" si="0"/>
        <v/>
      </c>
      <c r="AQ27" s="204" t="str">
        <f t="shared" si="0"/>
        <v/>
      </c>
      <c r="AR27" s="204" t="str">
        <f t="shared" si="0"/>
        <v/>
      </c>
      <c r="AS27" s="204" t="str">
        <f t="shared" si="0"/>
        <v/>
      </c>
      <c r="AT27" s="204" t="str">
        <f t="shared" si="0"/>
        <v/>
      </c>
      <c r="AU27" s="204" t="str">
        <f t="shared" si="0"/>
        <v/>
      </c>
      <c r="AV27" s="204" t="str">
        <f t="shared" si="0"/>
        <v/>
      </c>
      <c r="AW27" s="204" t="str">
        <f t="shared" si="0"/>
        <v/>
      </c>
      <c r="AX27" s="204" t="str">
        <f t="shared" si="0"/>
        <v/>
      </c>
      <c r="AY27" s="204" t="str">
        <f t="shared" si="0"/>
        <v/>
      </c>
      <c r="AZ27" s="204" t="str">
        <f t="shared" si="0"/>
        <v/>
      </c>
      <c r="BA27" s="204" t="str">
        <f t="shared" si="0"/>
        <v/>
      </c>
      <c r="BB27" s="205" t="str">
        <f t="shared" si="0"/>
        <v/>
      </c>
      <c r="BC27" s="116" t="str">
        <f t="shared" ref="BC27:BM27" si="1">IF(OR(BC25="Oui",BC26="superieur à 20s",),"Oui","Non/NC")</f>
        <v>Non/NC</v>
      </c>
      <c r="BD27" s="29" t="e">
        <f t="shared" si="1"/>
        <v>#REF!</v>
      </c>
      <c r="BE27" s="29" t="e">
        <f t="shared" si="1"/>
        <v>#REF!</v>
      </c>
      <c r="BF27" s="29" t="e">
        <f t="shared" si="1"/>
        <v>#REF!</v>
      </c>
      <c r="BG27" s="29" t="e">
        <f t="shared" si="1"/>
        <v>#REF!</v>
      </c>
      <c r="BH27" s="29" t="e">
        <f t="shared" si="1"/>
        <v>#REF!</v>
      </c>
      <c r="BI27" s="29" t="e">
        <f t="shared" si="1"/>
        <v>#REF!</v>
      </c>
      <c r="BJ27" s="29" t="e">
        <f t="shared" si="1"/>
        <v>#REF!</v>
      </c>
      <c r="BK27" s="29" t="str">
        <f t="shared" si="1"/>
        <v>Non/NC</v>
      </c>
      <c r="BL27" s="29" t="str">
        <f t="shared" si="1"/>
        <v>Non/NC</v>
      </c>
      <c r="BM27" s="29" t="str">
        <f t="shared" si="1"/>
        <v>Non/NC</v>
      </c>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row>
    <row r="28" spans="1:256" ht="40.5" customHeight="1" x14ac:dyDescent="0.2">
      <c r="B28" s="226" t="s">
        <v>133</v>
      </c>
      <c r="C28" s="226" t="s">
        <v>28</v>
      </c>
      <c r="D28" s="181" t="s">
        <v>188</v>
      </c>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4"/>
    </row>
    <row r="29" spans="1:256" ht="24.75" customHeight="1" x14ac:dyDescent="0.2">
      <c r="B29" s="143">
        <v>5</v>
      </c>
      <c r="C29" s="97" t="s">
        <v>184</v>
      </c>
      <c r="D29" s="29" t="s">
        <v>20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116"/>
      <c r="BD29" s="29"/>
      <c r="BE29" s="29"/>
      <c r="BF29" s="29"/>
      <c r="BG29" s="29"/>
      <c r="BH29" s="29"/>
      <c r="BI29" s="29"/>
      <c r="BJ29" s="29"/>
      <c r="BK29" s="29"/>
      <c r="BL29" s="29"/>
      <c r="BM29" s="29"/>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row>
    <row r="30" spans="1:256" ht="36" customHeight="1" x14ac:dyDescent="0.2">
      <c r="B30" s="143">
        <v>6</v>
      </c>
      <c r="C30" s="97" t="s">
        <v>195</v>
      </c>
      <c r="D30" s="29" t="s">
        <v>20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116"/>
      <c r="BD30" s="29"/>
      <c r="BE30" s="29"/>
      <c r="BF30" s="29"/>
      <c r="BG30" s="29"/>
      <c r="BH30" s="29"/>
      <c r="BI30" s="29"/>
      <c r="BJ30" s="29"/>
      <c r="BK30" s="29"/>
      <c r="BL30" s="29"/>
      <c r="BM30" s="29"/>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row>
    <row r="31" spans="1:256" ht="33" customHeight="1" x14ac:dyDescent="0.2">
      <c r="B31" s="143">
        <v>7</v>
      </c>
      <c r="C31" s="97" t="s">
        <v>123</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180"/>
      <c r="BD31" s="180"/>
      <c r="BE31" s="180"/>
      <c r="BF31" s="180"/>
    </row>
    <row r="32" spans="1:256" ht="33" customHeight="1" x14ac:dyDescent="0.2">
      <c r="B32" s="130"/>
      <c r="C32" s="97" t="s">
        <v>200</v>
      </c>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180"/>
      <c r="BD32" s="180"/>
      <c r="BE32" s="180"/>
      <c r="BF32" s="180"/>
    </row>
    <row r="33" spans="2:65" ht="24.75" customHeight="1" x14ac:dyDescent="0.2">
      <c r="B33" s="182"/>
      <c r="C33" s="177" t="s">
        <v>107</v>
      </c>
      <c r="D33" s="29" t="s">
        <v>21</v>
      </c>
      <c r="E33" s="211" t="str">
        <f>IF(E13&gt;80,"Oui",IF(E12="","","Non"))</f>
        <v/>
      </c>
      <c r="F33" s="207" t="str">
        <f t="shared" ref="F33:BB33" si="2">IF(F13&gt;80,"Oui",IF(F12="","","Non"))</f>
        <v/>
      </c>
      <c r="G33" s="207" t="str">
        <f t="shared" si="2"/>
        <v/>
      </c>
      <c r="H33" s="207" t="str">
        <f t="shared" si="2"/>
        <v/>
      </c>
      <c r="I33" s="207" t="str">
        <f t="shared" si="2"/>
        <v/>
      </c>
      <c r="J33" s="207" t="str">
        <f t="shared" si="2"/>
        <v/>
      </c>
      <c r="K33" s="207" t="str">
        <f t="shared" si="2"/>
        <v/>
      </c>
      <c r="L33" s="207" t="str">
        <f t="shared" si="2"/>
        <v/>
      </c>
      <c r="M33" s="207" t="str">
        <f t="shared" si="2"/>
        <v/>
      </c>
      <c r="N33" s="207" t="str">
        <f t="shared" si="2"/>
        <v/>
      </c>
      <c r="O33" s="207" t="str">
        <f t="shared" si="2"/>
        <v/>
      </c>
      <c r="P33" s="207" t="str">
        <f t="shared" si="2"/>
        <v/>
      </c>
      <c r="Q33" s="207" t="str">
        <f t="shared" si="2"/>
        <v/>
      </c>
      <c r="R33" s="207" t="str">
        <f t="shared" si="2"/>
        <v/>
      </c>
      <c r="S33" s="207" t="str">
        <f t="shared" si="2"/>
        <v/>
      </c>
      <c r="T33" s="207" t="str">
        <f t="shared" si="2"/>
        <v/>
      </c>
      <c r="U33" s="207" t="str">
        <f t="shared" si="2"/>
        <v/>
      </c>
      <c r="V33" s="207" t="str">
        <f t="shared" si="2"/>
        <v/>
      </c>
      <c r="W33" s="207" t="str">
        <f t="shared" si="2"/>
        <v/>
      </c>
      <c r="X33" s="207" t="str">
        <f t="shared" si="2"/>
        <v/>
      </c>
      <c r="Y33" s="207" t="str">
        <f t="shared" si="2"/>
        <v/>
      </c>
      <c r="Z33" s="207" t="str">
        <f t="shared" si="2"/>
        <v/>
      </c>
      <c r="AA33" s="207" t="str">
        <f t="shared" si="2"/>
        <v/>
      </c>
      <c r="AB33" s="207" t="str">
        <f t="shared" si="2"/>
        <v/>
      </c>
      <c r="AC33" s="207" t="str">
        <f t="shared" si="2"/>
        <v/>
      </c>
      <c r="AD33" s="207" t="str">
        <f t="shared" si="2"/>
        <v/>
      </c>
      <c r="AE33" s="207" t="str">
        <f t="shared" si="2"/>
        <v/>
      </c>
      <c r="AF33" s="207" t="str">
        <f t="shared" si="2"/>
        <v/>
      </c>
      <c r="AG33" s="207" t="str">
        <f t="shared" si="2"/>
        <v/>
      </c>
      <c r="AH33" s="207" t="str">
        <f t="shared" si="2"/>
        <v/>
      </c>
      <c r="AI33" s="207" t="str">
        <f t="shared" si="2"/>
        <v/>
      </c>
      <c r="AJ33" s="207" t="str">
        <f t="shared" si="2"/>
        <v/>
      </c>
      <c r="AK33" s="207" t="str">
        <f t="shared" si="2"/>
        <v/>
      </c>
      <c r="AL33" s="207" t="str">
        <f t="shared" si="2"/>
        <v/>
      </c>
      <c r="AM33" s="207" t="str">
        <f t="shared" si="2"/>
        <v/>
      </c>
      <c r="AN33" s="207" t="str">
        <f t="shared" si="2"/>
        <v/>
      </c>
      <c r="AO33" s="207" t="str">
        <f t="shared" si="2"/>
        <v/>
      </c>
      <c r="AP33" s="207" t="str">
        <f t="shared" si="2"/>
        <v/>
      </c>
      <c r="AQ33" s="207" t="str">
        <f t="shared" si="2"/>
        <v/>
      </c>
      <c r="AR33" s="207" t="str">
        <f t="shared" si="2"/>
        <v/>
      </c>
      <c r="AS33" s="207" t="str">
        <f t="shared" si="2"/>
        <v/>
      </c>
      <c r="AT33" s="207" t="str">
        <f t="shared" si="2"/>
        <v/>
      </c>
      <c r="AU33" s="207" t="str">
        <f t="shared" si="2"/>
        <v/>
      </c>
      <c r="AV33" s="207" t="str">
        <f t="shared" si="2"/>
        <v/>
      </c>
      <c r="AW33" s="207" t="str">
        <f t="shared" si="2"/>
        <v/>
      </c>
      <c r="AX33" s="207" t="str">
        <f t="shared" si="2"/>
        <v/>
      </c>
      <c r="AY33" s="207" t="str">
        <f t="shared" si="2"/>
        <v/>
      </c>
      <c r="AZ33" s="207" t="str">
        <f t="shared" si="2"/>
        <v/>
      </c>
      <c r="BA33" s="207" t="str">
        <f t="shared" si="2"/>
        <v/>
      </c>
      <c r="BB33" s="208" t="str">
        <f t="shared" si="2"/>
        <v/>
      </c>
      <c r="BC33" s="116"/>
      <c r="BD33" s="29"/>
      <c r="BE33" s="29"/>
      <c r="BF33" s="29"/>
      <c r="BG33" s="29"/>
      <c r="BH33" s="29"/>
      <c r="BI33" s="29"/>
      <c r="BJ33" s="29"/>
      <c r="BK33" s="29"/>
      <c r="BL33" s="29"/>
      <c r="BM33" s="29"/>
    </row>
    <row r="34" spans="2:65" ht="24.75" customHeight="1" x14ac:dyDescent="0.2">
      <c r="B34" s="183"/>
      <c r="C34" s="177" t="s">
        <v>106</v>
      </c>
      <c r="D34" s="29" t="s">
        <v>203</v>
      </c>
      <c r="E34" s="29"/>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116"/>
      <c r="BD34" s="29"/>
      <c r="BE34" s="29"/>
      <c r="BF34" s="29"/>
      <c r="BG34" s="29"/>
      <c r="BH34" s="29"/>
      <c r="BI34" s="29"/>
      <c r="BJ34" s="29"/>
      <c r="BK34" s="29"/>
      <c r="BL34" s="29"/>
      <c r="BM34" s="29"/>
    </row>
    <row r="35" spans="2:65" ht="32.25" customHeight="1" x14ac:dyDescent="0.2">
      <c r="B35" s="183"/>
      <c r="C35" s="177" t="s">
        <v>105</v>
      </c>
      <c r="D35" s="29" t="s">
        <v>21</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116"/>
      <c r="BD35" s="29"/>
      <c r="BE35" s="29"/>
      <c r="BF35" s="29"/>
      <c r="BG35" s="29"/>
      <c r="BH35" s="29"/>
      <c r="BI35" s="29"/>
      <c r="BJ35" s="29"/>
      <c r="BK35" s="29"/>
      <c r="BL35" s="29"/>
      <c r="BM35" s="29"/>
    </row>
    <row r="36" spans="2:65" ht="31.5" customHeight="1" x14ac:dyDescent="0.2">
      <c r="B36" s="183"/>
      <c r="C36" s="177" t="s">
        <v>104</v>
      </c>
      <c r="D36" s="29" t="s">
        <v>21</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D36" s="83" t="e">
        <f>SUMIFS($E$2:$BB$2, E36:BB36,$BD$2,#REF!, BD$3)</f>
        <v>#REF!</v>
      </c>
      <c r="BE36" s="83" t="e">
        <f>SUMIFS($E$2:$BB$2, E36:BB36,$BD$2,#REF!, BE$3)</f>
        <v>#REF!</v>
      </c>
      <c r="BF36" s="83" t="e">
        <f>SUMIFS($E$2:$BB$2, E36:BB36,$BD$2,#REF!, BF$3)</f>
        <v>#REF!</v>
      </c>
      <c r="BG36" s="83" t="e">
        <f>SUMIFS($E$2:$BB$2, $E36:$BB36,$BD$2,#REF!, BG$3)</f>
        <v>#REF!</v>
      </c>
      <c r="BH36" s="83" t="e">
        <f>SUMIFS($E$2:$BB$2, $E36:$BB36,$BH$2,#REF!, BH$3)</f>
        <v>#REF!</v>
      </c>
      <c r="BI36" s="83" t="e">
        <f>SUMIFS($E$2:$BB$2, H36:BE36,$BI$2,#REF!, BI$3)</f>
        <v>#REF!</v>
      </c>
      <c r="BJ36" s="83" t="e">
        <f>SUM(BG36:BI36)</f>
        <v>#REF!</v>
      </c>
    </row>
    <row r="37" spans="2:65" ht="68.45" customHeight="1" x14ac:dyDescent="0.2">
      <c r="B37" s="183"/>
      <c r="C37" s="177" t="s">
        <v>246</v>
      </c>
      <c r="D37" s="29" t="s">
        <v>21</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116"/>
      <c r="BD37" s="29"/>
      <c r="BE37" s="29"/>
      <c r="BF37" s="29"/>
      <c r="BG37" s="29"/>
      <c r="BH37" s="29"/>
      <c r="BI37" s="29"/>
      <c r="BJ37" s="29"/>
      <c r="BK37" s="29"/>
      <c r="BL37" s="29"/>
      <c r="BM37" s="29"/>
    </row>
    <row r="38" spans="2:65" ht="27" customHeight="1" x14ac:dyDescent="0.2">
      <c r="B38" s="183"/>
      <c r="C38" s="177" t="s">
        <v>134</v>
      </c>
      <c r="D38" s="29" t="s">
        <v>21</v>
      </c>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D38" s="83" t="e">
        <f>SUMIFS($E$2:$BB$2, E38:BB38,$BD$2,#REF!, BD$3)</f>
        <v>#REF!</v>
      </c>
      <c r="BE38" s="83" t="e">
        <f>SUMIFS($E$2:$BB$2, E38:BB38,$BD$2,#REF!, BE$3)</f>
        <v>#REF!</v>
      </c>
      <c r="BF38" s="83" t="e">
        <f>SUMIFS($E$2:$BB$2, E38:BB38,$BD$2,#REF!, BF$3)</f>
        <v>#REF!</v>
      </c>
      <c r="BG38" s="83" t="e">
        <f>SUMIFS($E$2:$BB$2, $E38:$BB38,$BD$2,#REF!, BG$3)</f>
        <v>#REF!</v>
      </c>
      <c r="BH38" s="83" t="e">
        <f>SUMIFS($E$2:$BB$2, $E38:$BB38,$BH$2,#REF!, BH$3)</f>
        <v>#REF!</v>
      </c>
      <c r="BI38" s="83" t="e">
        <f>SUMIFS($E$2:$BB$2, H38:BE38,$BI$2,#REF!, BI$3)</f>
        <v>#REF!</v>
      </c>
      <c r="BJ38" s="83" t="e">
        <f>SUM(BG38:BI38)</f>
        <v>#REF!</v>
      </c>
    </row>
    <row r="39" spans="2:65" ht="27" customHeight="1" x14ac:dyDescent="0.2">
      <c r="B39" s="183"/>
      <c r="C39" s="177" t="s">
        <v>135</v>
      </c>
      <c r="D39" s="29" t="s">
        <v>21</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D39" s="83" t="e">
        <f>SUMIFS($E$2:$BB$2, E39:BB39,$BD$2,#REF!, BD$3)</f>
        <v>#REF!</v>
      </c>
      <c r="BE39" s="83" t="e">
        <f>SUMIFS($E$2:$BB$2, E39:BB39,$BD$2,#REF!, BE$3)</f>
        <v>#REF!</v>
      </c>
      <c r="BF39" s="83" t="e">
        <f>SUMIFS($E$2:$BB$2, E39:BB39,$BD$2,#REF!, BF$3)</f>
        <v>#REF!</v>
      </c>
      <c r="BG39" s="83" t="e">
        <f>SUMIFS($E$2:$BB$2, $E39:$BB39,$BD$2,#REF!, BG$3)</f>
        <v>#REF!</v>
      </c>
      <c r="BH39" s="83" t="e">
        <f>SUMIFS($E$2:$BB$2, $E39:$BB39,$BH$2,#REF!, BH$3)</f>
        <v>#REF!</v>
      </c>
      <c r="BI39" s="83" t="e">
        <f>SUMIFS($E$2:$BB$2, H39:BE39,$BI$2,#REF!, BI$3)</f>
        <v>#REF!</v>
      </c>
      <c r="BJ39" s="83" t="e">
        <f>SUM(BG39:BI39)</f>
        <v>#REF!</v>
      </c>
    </row>
    <row r="40" spans="2:65" ht="27" customHeight="1" x14ac:dyDescent="0.2">
      <c r="B40" s="183"/>
      <c r="C40" s="177" t="s">
        <v>136</v>
      </c>
      <c r="D40" s="29" t="s">
        <v>21</v>
      </c>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D40" s="83" t="e">
        <f>SUMIFS($E$2:$BB$2, E40:BB40,$BD$2,#REF!, BD$3)</f>
        <v>#REF!</v>
      </c>
      <c r="BE40" s="83" t="e">
        <f>SUMIFS($E$2:$BB$2, E40:BB40,$BD$2,#REF!, BE$3)</f>
        <v>#REF!</v>
      </c>
      <c r="BF40" s="83" t="e">
        <f>SUMIFS($E$2:$BB$2, E40:BB40,$BD$2,#REF!, BF$3)</f>
        <v>#REF!</v>
      </c>
      <c r="BG40" s="83" t="e">
        <f>SUMIFS($E$2:$BB$2, $E40:$BB40,$BD$2,#REF!, BG$3)</f>
        <v>#REF!</v>
      </c>
      <c r="BH40" s="83" t="e">
        <f>SUMIFS($E$2:$BB$2, $E40:$BB40,$BH$2,#REF!, BH$3)</f>
        <v>#REF!</v>
      </c>
      <c r="BI40" s="83" t="e">
        <f>SUMIFS($E$2:$BB$2, H40:BE40,$BI$2,#REF!, BI$3)</f>
        <v>#REF!</v>
      </c>
      <c r="BJ40" s="83" t="e">
        <f>SUM(BG40:BI40)</f>
        <v>#REF!</v>
      </c>
    </row>
    <row r="41" spans="2:65" ht="27" customHeight="1" x14ac:dyDescent="0.2">
      <c r="B41" s="183"/>
      <c r="C41" s="203" t="s">
        <v>241</v>
      </c>
      <c r="D41" s="29" t="s">
        <v>21</v>
      </c>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D41" s="83" t="e">
        <f>SUMIFS($E$2:$BB$2, E41:BB41,$BD$2,#REF!, BD$3)</f>
        <v>#REF!</v>
      </c>
      <c r="BE41" s="83" t="e">
        <f>SUMIFS($E$2:$BB$2, E41:BB41,$BD$2,#REF!, BE$3)</f>
        <v>#REF!</v>
      </c>
      <c r="BF41" s="83" t="e">
        <f>SUMIFS($E$2:$BB$2, E41:BB41,$BD$2,#REF!, BF$3)</f>
        <v>#REF!</v>
      </c>
      <c r="BG41" s="83" t="e">
        <f>SUMIFS($E$2:$BB$2, $E41:$BB41,$BD$2,#REF!, BG$3)</f>
        <v>#REF!</v>
      </c>
      <c r="BH41" s="83" t="e">
        <f>SUMIFS($E$2:$BB$2, $E41:$BB41,$BH$2,#REF!, BH$3)</f>
        <v>#REF!</v>
      </c>
      <c r="BI41" s="83" t="e">
        <f>SUMIFS($E$2:$BB$2, H41:BE41,$BI$2,#REF!, BI$3)</f>
        <v>#REF!</v>
      </c>
      <c r="BJ41" s="83" t="e">
        <f>SUM(BG41:BI41)</f>
        <v>#REF!</v>
      </c>
    </row>
    <row r="42" spans="2:65" ht="27" customHeight="1" x14ac:dyDescent="0.2">
      <c r="B42" s="184"/>
      <c r="C42" s="177" t="s">
        <v>141</v>
      </c>
      <c r="D42" s="29" t="s">
        <v>21</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116"/>
      <c r="BD42" s="29" t="e">
        <f>SUMIFS($E$2:$BB$2, E42:BB42,$BD$2,#REF!, BD$3)</f>
        <v>#REF!</v>
      </c>
      <c r="BE42" s="29" t="e">
        <f>SUMIFS($E$2:$BB$2, E42:BB42,$BD$2,#REF!, BE$3)</f>
        <v>#REF!</v>
      </c>
      <c r="BF42" s="29" t="e">
        <f>SUMIFS($E$2:$BB$2, E42:BB42,$BD$2,#REF!, BF$3)</f>
        <v>#REF!</v>
      </c>
      <c r="BG42" s="29" t="e">
        <f>SUMIFS($E$2:$BB$2, $E42:$BB42,$BD$2,#REF!, BG$3)</f>
        <v>#REF!</v>
      </c>
      <c r="BH42" s="29" t="e">
        <f>SUMIFS($E$2:$BB$2, $E42:$BB42,$BH$2,#REF!, BH$3)</f>
        <v>#REF!</v>
      </c>
      <c r="BI42" s="29" t="e">
        <f>SUMIFS($E$2:$BB$2, H42:BE42,$BI$2,#REF!, BI$3)</f>
        <v>#REF!</v>
      </c>
      <c r="BJ42" s="29" t="e">
        <f>SUM(BG42:BI42)</f>
        <v>#REF!</v>
      </c>
      <c r="BK42" s="29"/>
      <c r="BL42" s="29"/>
      <c r="BM42" s="29"/>
    </row>
    <row r="43" spans="2:65" ht="24.75" customHeight="1" x14ac:dyDescent="0.2">
      <c r="B43" s="183"/>
      <c r="C43" s="136" t="s">
        <v>201</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116"/>
      <c r="BD43" s="29"/>
      <c r="BE43" s="29"/>
      <c r="BF43" s="29"/>
      <c r="BG43" s="29"/>
      <c r="BH43" s="29"/>
      <c r="BI43" s="29"/>
      <c r="BJ43" s="29"/>
      <c r="BK43" s="29"/>
      <c r="BL43" s="29"/>
      <c r="BM43" s="29"/>
    </row>
    <row r="44" spans="2:65" ht="24.75" customHeight="1" x14ac:dyDescent="0.2">
      <c r="B44" s="185"/>
      <c r="C44" s="177" t="s">
        <v>108</v>
      </c>
      <c r="D44" s="29" t="s">
        <v>21</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116"/>
      <c r="BD44" s="29"/>
      <c r="BE44" s="29"/>
      <c r="BF44" s="29"/>
      <c r="BG44" s="29"/>
      <c r="BH44" s="29"/>
      <c r="BI44" s="29"/>
      <c r="BJ44" s="29"/>
      <c r="BK44" s="29"/>
      <c r="BL44" s="29"/>
      <c r="BM44" s="29"/>
    </row>
    <row r="45" spans="2:65" ht="24.75" customHeight="1" x14ac:dyDescent="0.2">
      <c r="B45" s="186"/>
      <c r="C45" s="177" t="s">
        <v>103</v>
      </c>
      <c r="D45" s="29" t="s">
        <v>21</v>
      </c>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116"/>
      <c r="BD45" s="29"/>
      <c r="BE45" s="29"/>
      <c r="BF45" s="29"/>
      <c r="BG45" s="29"/>
      <c r="BH45" s="29"/>
      <c r="BI45" s="29"/>
      <c r="BJ45" s="29"/>
      <c r="BK45" s="29"/>
      <c r="BL45" s="29"/>
      <c r="BM45" s="29"/>
    </row>
    <row r="46" spans="2:65" ht="24.75" customHeight="1" x14ac:dyDescent="0.2">
      <c r="B46" s="187"/>
      <c r="C46" s="177" t="s">
        <v>102</v>
      </c>
      <c r="D46" s="29" t="s">
        <v>21</v>
      </c>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D46" s="83" t="e">
        <f>SUMIFS($E$2:$BB$2, E46:BB46,$BD$2,#REF!, BD$3)</f>
        <v>#REF!</v>
      </c>
      <c r="BE46" s="83" t="e">
        <f>SUMIFS($E$2:$BB$2, E46:BB46,$BD$2,#REF!, BE$3)</f>
        <v>#REF!</v>
      </c>
      <c r="BF46" s="83" t="e">
        <f>SUMIFS($E$2:$BB$2, E46:BB46,$BD$2,#REF!, BF$3)</f>
        <v>#REF!</v>
      </c>
      <c r="BG46" s="83" t="e">
        <f>SUMIFS($E$2:$BB$2, $E46:$BB46,$BD$2,#REF!, BG$3)</f>
        <v>#REF!</v>
      </c>
      <c r="BH46" s="83" t="e">
        <f>SUMIFS($E$2:$BB$2, $E46:$BB46,$BH$2,#REF!, BH$3)</f>
        <v>#REF!</v>
      </c>
      <c r="BI46" s="83" t="e">
        <f>SUMIFS($E$2:$BB$2, H46:BE46,$BI$2,#REF!, BI$3)</f>
        <v>#REF!</v>
      </c>
      <c r="BJ46" s="83" t="e">
        <f>SUM(BG46:BI46)</f>
        <v>#REF!</v>
      </c>
    </row>
    <row r="47" spans="2:65" ht="24.75" customHeight="1" x14ac:dyDescent="0.2">
      <c r="B47" s="183"/>
      <c r="C47" s="136" t="s">
        <v>202</v>
      </c>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row>
    <row r="48" spans="2:65" ht="24.75" customHeight="1" x14ac:dyDescent="0.2">
      <c r="B48" s="182"/>
      <c r="C48" s="177" t="s">
        <v>109</v>
      </c>
      <c r="D48" s="29" t="s">
        <v>21</v>
      </c>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116"/>
      <c r="BD48" s="29"/>
      <c r="BE48" s="29"/>
      <c r="BF48" s="29"/>
      <c r="BG48" s="29"/>
      <c r="BH48" s="29"/>
      <c r="BI48" s="29"/>
      <c r="BJ48" s="29"/>
      <c r="BK48" s="29"/>
      <c r="BL48" s="29"/>
      <c r="BM48" s="29"/>
    </row>
    <row r="49" spans="2:89" ht="24.75" customHeight="1" x14ac:dyDescent="0.2">
      <c r="B49" s="183"/>
      <c r="C49" s="177" t="s">
        <v>101</v>
      </c>
      <c r="D49" s="29" t="s">
        <v>203</v>
      </c>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116"/>
      <c r="BD49" s="29"/>
      <c r="BE49" s="29"/>
      <c r="BF49" s="29"/>
      <c r="BG49" s="29"/>
      <c r="BH49" s="29"/>
      <c r="BI49" s="29"/>
      <c r="BJ49" s="29"/>
      <c r="BK49" s="29"/>
      <c r="BL49" s="29"/>
      <c r="BM49" s="29"/>
    </row>
    <row r="50" spans="2:89" ht="24.75" customHeight="1" x14ac:dyDescent="0.2">
      <c r="B50" s="183"/>
      <c r="C50" s="177" t="s">
        <v>138</v>
      </c>
      <c r="D50" s="29" t="s">
        <v>29</v>
      </c>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116"/>
      <c r="BD50" s="29"/>
      <c r="BE50" s="29"/>
      <c r="BF50" s="29"/>
      <c r="BG50" s="29"/>
      <c r="BH50" s="29"/>
      <c r="BI50" s="29"/>
      <c r="BJ50" s="29"/>
      <c r="BK50" s="29"/>
      <c r="BL50" s="29"/>
      <c r="BM50" s="29"/>
    </row>
    <row r="51" spans="2:89" ht="24.75" customHeight="1" x14ac:dyDescent="0.2">
      <c r="B51" s="183"/>
      <c r="C51" s="177" t="s">
        <v>205</v>
      </c>
      <c r="D51" s="29" t="s">
        <v>21</v>
      </c>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D51" s="83" t="e">
        <f>SUMIFS($E$2:$BB$2, E51:BB51,$BD$2,#REF!, BD$3)</f>
        <v>#REF!</v>
      </c>
      <c r="BE51" s="83" t="e">
        <f>SUMIFS($E$2:$BB$2, E51:BB51,$BD$2,#REF!, BE$3)</f>
        <v>#REF!</v>
      </c>
      <c r="BF51" s="83" t="e">
        <f>SUMIFS($E$2:$BB$2, E51:BB51,$BD$2,#REF!, BF$3)</f>
        <v>#REF!</v>
      </c>
      <c r="BG51" s="83" t="e">
        <f>SUMIFS($E$2:$BB$2, $E51:$BB51,$BD$2,#REF!, BG$3)</f>
        <v>#REF!</v>
      </c>
      <c r="BH51" s="83" t="e">
        <f>SUMIFS($E$2:$BB$2, $E51:$BB51,$BH$2,#REF!, BH$3)</f>
        <v>#REF!</v>
      </c>
      <c r="BI51" s="83" t="e">
        <f>SUMIFS($E$2:$BB$2, H51:BE51,$BI$2,#REF!, BI$3)</f>
        <v>#REF!</v>
      </c>
      <c r="BJ51" s="83" t="e">
        <f>SUM(BG51:BI51)</f>
        <v>#REF!</v>
      </c>
    </row>
    <row r="52" spans="2:89" ht="24.75" customHeight="1" x14ac:dyDescent="0.2">
      <c r="B52" s="188">
        <v>8</v>
      </c>
      <c r="C52" s="160" t="s">
        <v>247</v>
      </c>
      <c r="D52" s="29" t="s">
        <v>21</v>
      </c>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D52" s="83" t="e">
        <f>SUMIFS($E$2:$BB$2, E52:BB52,$BD$2,#REF!, BD$3)</f>
        <v>#REF!</v>
      </c>
      <c r="BE52" s="83" t="e">
        <f>SUMIFS($E$2:$BB$2, E52:BB52,$BD$2,#REF!, BE$3)</f>
        <v>#REF!</v>
      </c>
      <c r="BF52" s="83" t="e">
        <f>SUMIFS($E$2:$BB$2, E52:BB52,$BD$2,#REF!, BF$3)</f>
        <v>#REF!</v>
      </c>
      <c r="BG52" s="83" t="e">
        <f>SUMIFS($E$2:$BB$2, $E52:$BB52,$BD$2,#REF!, BG$3)</f>
        <v>#REF!</v>
      </c>
      <c r="BH52" s="83" t="e">
        <f>SUMIFS($E$2:$BB$2, $E52:$BB52,$BH$2,#REF!, BH$3)</f>
        <v>#REF!</v>
      </c>
      <c r="BI52" s="83" t="e">
        <f>SUMIFS($E$2:$BB$2, H52:BE52,$BI$2,#REF!, BI$3)</f>
        <v>#REF!</v>
      </c>
      <c r="BJ52" s="83" t="e">
        <f>SUM(BG52:BI52)</f>
        <v>#REF!</v>
      </c>
    </row>
    <row r="53" spans="2:89" ht="43.15" customHeight="1" x14ac:dyDescent="0.2">
      <c r="B53" s="188">
        <v>9</v>
      </c>
      <c r="C53" s="212" t="s">
        <v>243</v>
      </c>
      <c r="D53" s="29" t="s">
        <v>20</v>
      </c>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D53" s="83" t="e">
        <f>SUMIFS($E$2:$BB$2, E53:BB53,$BD$2,#REF!, BD$3)</f>
        <v>#REF!</v>
      </c>
      <c r="BE53" s="83" t="e">
        <f>SUMIFS($E$2:$BB$2, E53:BB53,$BD$2,#REF!, BE$3)</f>
        <v>#REF!</v>
      </c>
      <c r="BF53" s="83" t="e">
        <f>SUMIFS($E$2:$BB$2, E53:BB53,$BD$2,#REF!, BF$3)</f>
        <v>#REF!</v>
      </c>
      <c r="BG53" s="83" t="e">
        <f>SUMIFS($E$2:$BB$2, $E53:$BB53,$BD$2,#REF!, BG$3)</f>
        <v>#REF!</v>
      </c>
      <c r="BH53" s="83" t="e">
        <f>SUMIFS($E$2:$BB$2, $E53:$BB53,$BH$2,#REF!, BH$3)</f>
        <v>#REF!</v>
      </c>
      <c r="BI53" s="83" t="e">
        <f>SUMIFS($E$2:$BB$2, H53:BE53,$BI$2,#REF!, BI$3)</f>
        <v>#REF!</v>
      </c>
      <c r="BJ53" s="83" t="e">
        <f>SUM(BG53:BI53)</f>
        <v>#REF!</v>
      </c>
    </row>
    <row r="54" spans="2:89" ht="33" customHeight="1" x14ac:dyDescent="0.2">
      <c r="B54" s="188">
        <v>10</v>
      </c>
      <c r="C54" s="97" t="s">
        <v>185</v>
      </c>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180"/>
      <c r="BD54" s="180"/>
      <c r="BE54" s="180"/>
      <c r="BF54" s="180"/>
    </row>
    <row r="55" spans="2:89" ht="24.75" customHeight="1" x14ac:dyDescent="0.2">
      <c r="B55" s="189"/>
      <c r="C55" s="177" t="s">
        <v>90</v>
      </c>
      <c r="D55" s="29" t="s">
        <v>21</v>
      </c>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116"/>
      <c r="BD55" s="29"/>
      <c r="BE55" s="29"/>
      <c r="BF55" s="29"/>
      <c r="BG55" s="29"/>
      <c r="BH55" s="29"/>
      <c r="BI55" s="29"/>
      <c r="BJ55" s="29"/>
      <c r="BK55" s="29"/>
      <c r="BL55" s="29"/>
      <c r="BM55" s="29"/>
    </row>
    <row r="56" spans="2:89" ht="24.75" customHeight="1" x14ac:dyDescent="0.2">
      <c r="B56" s="176"/>
      <c r="C56" s="177" t="s">
        <v>91</v>
      </c>
      <c r="D56" s="29" t="s">
        <v>21</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116"/>
      <c r="BD56" s="29"/>
      <c r="BE56" s="29"/>
      <c r="BF56" s="29"/>
      <c r="BG56" s="29"/>
      <c r="BH56" s="29"/>
      <c r="BI56" s="29"/>
      <c r="BJ56" s="29"/>
      <c r="BK56" s="29"/>
      <c r="BL56" s="29"/>
      <c r="BM56" s="29"/>
    </row>
    <row r="57" spans="2:89" ht="24.75" customHeight="1" x14ac:dyDescent="0.2">
      <c r="B57" s="176"/>
      <c r="C57" s="177" t="s">
        <v>92</v>
      </c>
      <c r="D57" s="29" t="s">
        <v>21</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116"/>
      <c r="BD57" s="29"/>
      <c r="BE57" s="29"/>
      <c r="BF57" s="29"/>
      <c r="BG57" s="29"/>
      <c r="BH57" s="29"/>
      <c r="BI57" s="29"/>
      <c r="BJ57" s="29"/>
      <c r="BK57" s="29"/>
      <c r="BL57" s="29"/>
      <c r="BM57" s="29"/>
    </row>
    <row r="58" spans="2:89" ht="21" customHeight="1" x14ac:dyDescent="0.2">
      <c r="B58" s="176"/>
      <c r="C58" s="203" t="s">
        <v>242</v>
      </c>
      <c r="D58" s="29" t="s">
        <v>21</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D58" s="83" t="e">
        <f>SUMIFS($E$2:$BB$2, E58:BB58,$BD$2,#REF!, BD$3)</f>
        <v>#REF!</v>
      </c>
      <c r="BE58" s="83" t="e">
        <f>SUMIFS($E$2:$BB$2, E58:BB58,$BD$2,#REF!, BE$3)</f>
        <v>#REF!</v>
      </c>
      <c r="BF58" s="83" t="e">
        <f>SUMIFS($E$2:$BB$2, E58:BB58,$BD$2,#REF!, BF$3)</f>
        <v>#REF!</v>
      </c>
      <c r="BG58" s="83" t="e">
        <f>SUMIFS($E$2:$BB$2, $E58:$BB58,$BD$2,#REF!, BG$3)</f>
        <v>#REF!</v>
      </c>
      <c r="BH58" s="83" t="e">
        <f>SUMIFS($E$2:$BB$2, $E58:$BB58,$BH$2,#REF!, BH$3)</f>
        <v>#REF!</v>
      </c>
      <c r="BI58" s="83" t="e">
        <f>SUMIFS($E$2:$BB$2, H58:BE58,$BI$2,#REF!, BI$3)</f>
        <v>#REF!</v>
      </c>
      <c r="BJ58" s="83" t="e">
        <f>SUM(BG58:BI58)</f>
        <v>#REF!</v>
      </c>
    </row>
    <row r="59" spans="2:89" ht="24.75" customHeight="1" x14ac:dyDescent="0.2">
      <c r="B59" s="176"/>
      <c r="C59" s="177" t="s">
        <v>93</v>
      </c>
      <c r="D59" s="29" t="s">
        <v>236</v>
      </c>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116"/>
      <c r="BD59" s="29"/>
      <c r="BE59" s="29"/>
      <c r="BF59" s="29"/>
      <c r="BG59" s="29"/>
      <c r="BH59" s="29"/>
      <c r="BI59" s="29"/>
      <c r="BJ59" s="29"/>
      <c r="BK59" s="29"/>
      <c r="BL59" s="29"/>
      <c r="BM59" s="29"/>
    </row>
    <row r="60" spans="2:89" ht="24.75" customHeight="1" x14ac:dyDescent="0.2">
      <c r="B60" s="176"/>
      <c r="C60" s="177" t="s">
        <v>94</v>
      </c>
      <c r="D60" s="29" t="s">
        <v>29</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D60" s="83" t="e">
        <f>SUMIFS($E$2:$BB$2, E60:BB60,$BD$2,#REF!, BD$3)</f>
        <v>#REF!</v>
      </c>
      <c r="BE60" s="83" t="e">
        <f>SUMIFS($E$2:$BB$2, E60:BB60,$BD$2,#REF!, BE$3)</f>
        <v>#REF!</v>
      </c>
      <c r="BF60" s="83" t="e">
        <f>SUMIFS($E$2:$BB$2, E60:BB60,$BD$2,#REF!, BF$3)</f>
        <v>#REF!</v>
      </c>
      <c r="BG60" s="83" t="e">
        <f>SUMIFS($E$2:$BB$2, $E60:$BB60,$BD$2,#REF!, BG$3)</f>
        <v>#REF!</v>
      </c>
      <c r="BH60" s="83" t="e">
        <f>SUMIFS($E$2:$BB$2, $E60:$BB60,$BH$2,#REF!, BH$3)</f>
        <v>#REF!</v>
      </c>
      <c r="BI60" s="83" t="e">
        <f>SUMIFS($E$2:$BB$2, H60:BE60,$BI$2,#REF!, BI$3)</f>
        <v>#REF!</v>
      </c>
      <c r="BJ60" s="83" t="e">
        <f>SUM(BG60:BI60)</f>
        <v>#REF!</v>
      </c>
    </row>
    <row r="61" spans="2:89" ht="24.75" customHeight="1" x14ac:dyDescent="0.2">
      <c r="B61" s="190"/>
      <c r="C61" s="177" t="s">
        <v>142</v>
      </c>
      <c r="D61" s="29" t="s">
        <v>21</v>
      </c>
      <c r="E61" s="29"/>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D61" s="83" t="e">
        <f>SUMIFS($E$2:$BB$2, E61:BB61,$BD$2,#REF!, BD$3)</f>
        <v>#REF!</v>
      </c>
      <c r="BE61" s="83" t="e">
        <f>SUMIFS($E$2:$BB$2, E61:BB61,$BD$2,#REF!, BE$3)</f>
        <v>#REF!</v>
      </c>
      <c r="BF61" s="83" t="e">
        <f>SUMIFS($E$2:$BB$2, E61:BB61,$BD$2,#REF!, BF$3)</f>
        <v>#REF!</v>
      </c>
      <c r="BG61" s="83" t="e">
        <f>SUMIFS($E$2:$BB$2, $E61:$BB61,$BD$2,#REF!, BG$3)</f>
        <v>#REF!</v>
      </c>
      <c r="BH61" s="83" t="e">
        <f>SUMIFS($E$2:$BB$2, $E61:$BB61,$BH$2,#REF!, BH$3)</f>
        <v>#REF!</v>
      </c>
      <c r="BI61" s="83" t="e">
        <f>SUMIFS($E$2:$BB$2, H61:BE61,$BI$2,#REF!, BI$3)</f>
        <v>#REF!</v>
      </c>
      <c r="BJ61" s="83" t="e">
        <f>SUM(BG61:BI61)</f>
        <v>#REF!</v>
      </c>
    </row>
    <row r="62" spans="2:89" ht="45" customHeight="1" x14ac:dyDescent="0.2">
      <c r="B62" s="143">
        <v>11</v>
      </c>
      <c r="C62" s="97" t="s">
        <v>234</v>
      </c>
      <c r="D62" s="196" t="s">
        <v>196</v>
      </c>
      <c r="E62" s="211" t="str">
        <f>IF(OR((COUNTIF(E$33:E$51,"=Oui")&gt;=3),(COUNTIF(E$55:E$61,"=Oui")&gt;=1)),"Oui",IF(E12="","","Non"))</f>
        <v/>
      </c>
      <c r="F62" s="204" t="str">
        <f t="shared" ref="F62:BB62" si="3">IF(OR((COUNTIF(F$33:F$51,"=Oui")&gt;=3),(COUNTIF(F$55:F$61,"=Oui")&gt;=1)),"Oui",IF(F12="","","Non"))</f>
        <v/>
      </c>
      <c r="G62" s="204" t="str">
        <f t="shared" si="3"/>
        <v/>
      </c>
      <c r="H62" s="204" t="str">
        <f t="shared" si="3"/>
        <v/>
      </c>
      <c r="I62" s="204" t="str">
        <f t="shared" si="3"/>
        <v/>
      </c>
      <c r="J62" s="204" t="str">
        <f t="shared" si="3"/>
        <v/>
      </c>
      <c r="K62" s="204" t="str">
        <f t="shared" si="3"/>
        <v/>
      </c>
      <c r="L62" s="204" t="str">
        <f t="shared" si="3"/>
        <v/>
      </c>
      <c r="M62" s="204" t="str">
        <f t="shared" si="3"/>
        <v/>
      </c>
      <c r="N62" s="204" t="str">
        <f t="shared" si="3"/>
        <v/>
      </c>
      <c r="O62" s="204" t="str">
        <f t="shared" si="3"/>
        <v/>
      </c>
      <c r="P62" s="204" t="str">
        <f t="shared" si="3"/>
        <v/>
      </c>
      <c r="Q62" s="204" t="str">
        <f t="shared" si="3"/>
        <v/>
      </c>
      <c r="R62" s="204" t="str">
        <f t="shared" si="3"/>
        <v/>
      </c>
      <c r="S62" s="204" t="str">
        <f t="shared" si="3"/>
        <v/>
      </c>
      <c r="T62" s="204" t="str">
        <f t="shared" si="3"/>
        <v/>
      </c>
      <c r="U62" s="204" t="str">
        <f t="shared" si="3"/>
        <v/>
      </c>
      <c r="V62" s="204" t="str">
        <f t="shared" si="3"/>
        <v/>
      </c>
      <c r="W62" s="204" t="str">
        <f t="shared" si="3"/>
        <v/>
      </c>
      <c r="X62" s="204" t="str">
        <f t="shared" si="3"/>
        <v/>
      </c>
      <c r="Y62" s="204" t="str">
        <f t="shared" si="3"/>
        <v/>
      </c>
      <c r="Z62" s="204" t="str">
        <f t="shared" si="3"/>
        <v/>
      </c>
      <c r="AA62" s="204" t="str">
        <f t="shared" si="3"/>
        <v/>
      </c>
      <c r="AB62" s="204" t="str">
        <f t="shared" si="3"/>
        <v/>
      </c>
      <c r="AC62" s="204" t="str">
        <f t="shared" si="3"/>
        <v/>
      </c>
      <c r="AD62" s="204" t="str">
        <f t="shared" si="3"/>
        <v/>
      </c>
      <c r="AE62" s="204" t="str">
        <f t="shared" si="3"/>
        <v/>
      </c>
      <c r="AF62" s="204" t="str">
        <f t="shared" si="3"/>
        <v/>
      </c>
      <c r="AG62" s="204" t="str">
        <f t="shared" si="3"/>
        <v/>
      </c>
      <c r="AH62" s="204" t="str">
        <f t="shared" si="3"/>
        <v/>
      </c>
      <c r="AI62" s="204" t="str">
        <f t="shared" si="3"/>
        <v/>
      </c>
      <c r="AJ62" s="204" t="str">
        <f t="shared" si="3"/>
        <v/>
      </c>
      <c r="AK62" s="204" t="str">
        <f t="shared" si="3"/>
        <v/>
      </c>
      <c r="AL62" s="204" t="str">
        <f t="shared" si="3"/>
        <v/>
      </c>
      <c r="AM62" s="204" t="str">
        <f t="shared" si="3"/>
        <v/>
      </c>
      <c r="AN62" s="204" t="str">
        <f t="shared" si="3"/>
        <v/>
      </c>
      <c r="AO62" s="204" t="str">
        <f t="shared" si="3"/>
        <v/>
      </c>
      <c r="AP62" s="204" t="str">
        <f t="shared" si="3"/>
        <v/>
      </c>
      <c r="AQ62" s="204" t="str">
        <f t="shared" si="3"/>
        <v/>
      </c>
      <c r="AR62" s="204" t="str">
        <f t="shared" si="3"/>
        <v/>
      </c>
      <c r="AS62" s="204" t="str">
        <f t="shared" si="3"/>
        <v/>
      </c>
      <c r="AT62" s="204" t="str">
        <f t="shared" si="3"/>
        <v/>
      </c>
      <c r="AU62" s="204" t="str">
        <f t="shared" si="3"/>
        <v/>
      </c>
      <c r="AV62" s="204" t="str">
        <f t="shared" si="3"/>
        <v/>
      </c>
      <c r="AW62" s="204" t="str">
        <f t="shared" si="3"/>
        <v/>
      </c>
      <c r="AX62" s="204" t="str">
        <f t="shared" si="3"/>
        <v/>
      </c>
      <c r="AY62" s="204" t="str">
        <f t="shared" si="3"/>
        <v/>
      </c>
      <c r="AZ62" s="204" t="str">
        <f t="shared" si="3"/>
        <v/>
      </c>
      <c r="BA62" s="204" t="str">
        <f t="shared" si="3"/>
        <v/>
      </c>
      <c r="BB62" s="205" t="str">
        <f t="shared" si="3"/>
        <v/>
      </c>
      <c r="BC62" s="116"/>
      <c r="BD62" s="29"/>
      <c r="BE62" s="29"/>
      <c r="BF62" s="29"/>
      <c r="BG62" s="29"/>
      <c r="BH62" s="29"/>
      <c r="BI62" s="29"/>
      <c r="BJ62" s="29"/>
      <c r="BK62" s="29"/>
      <c r="BL62" s="29"/>
      <c r="BM62" s="29"/>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row>
    <row r="63" spans="2:89" ht="24" customHeight="1" x14ac:dyDescent="0.2">
      <c r="B63" s="226" t="s">
        <v>89</v>
      </c>
      <c r="C63" s="226" t="s">
        <v>28</v>
      </c>
      <c r="D63" s="167"/>
      <c r="E63" s="167"/>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4"/>
    </row>
    <row r="64" spans="2:89" ht="47.25" customHeight="1" x14ac:dyDescent="0.2">
      <c r="B64" s="90">
        <v>12</v>
      </c>
      <c r="C64" s="97" t="s">
        <v>122</v>
      </c>
      <c r="D64" s="29" t="s">
        <v>231</v>
      </c>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95"/>
      <c r="BD64" s="83" t="e">
        <f>SUMIFS($E$2:$BB$2, E64:BB64,$BD$2,#REF!, BD$3)</f>
        <v>#REF!</v>
      </c>
      <c r="BE64" s="83" t="e">
        <f>SUMIFS($E$2:$BB$2, E64:BB64,$BD$2,#REF!, BE$3)</f>
        <v>#REF!</v>
      </c>
      <c r="BF64" s="83" t="e">
        <f>SUMIFS($E$2:$BB$2, E64:BB64,$BD$2,#REF!, BF$3)</f>
        <v>#REF!</v>
      </c>
      <c r="BG64" s="83" t="e">
        <f>SUMIFS($E$2:$BB$2, $E64:$BB64,$BD$2,#REF!, BG$3)</f>
        <v>#REF!</v>
      </c>
      <c r="BH64" s="83" t="e">
        <f>SUMIFS($E$2:$BB$2, $E64:$BB64,$BH$2,#REF!, BH$3)</f>
        <v>#REF!</v>
      </c>
      <c r="BI64" s="83" t="e">
        <f>SUMIFS($E$2:$BB$2, H64:BE64,$BI$2,#REF!, BI$3)</f>
        <v>#REF!</v>
      </c>
      <c r="BJ64" s="83" t="e">
        <f>SUM(BG64:BI64)</f>
        <v>#REF!</v>
      </c>
    </row>
    <row r="65" spans="2:65" ht="24" customHeight="1" x14ac:dyDescent="0.2">
      <c r="B65" s="84"/>
      <c r="C65" s="177"/>
      <c r="BE65" s="83" t="e">
        <f>SUMIFS($E$2:$BB$2, E65:BB65,$BD$2,#REF!, BE$3)</f>
        <v>#REF!</v>
      </c>
      <c r="BF65" s="83" t="e">
        <f>SUMIFS($E$2:$BB$2, E65:BB65,$BD$2,#REF!, BF$3)</f>
        <v>#REF!</v>
      </c>
      <c r="BG65" s="83" t="e">
        <f>SUMIFS($E$2:$BB$2, $E65:$BB65,$BD$2,#REF!, BG$3)</f>
        <v>#REF!</v>
      </c>
      <c r="BH65" s="83" t="e">
        <f>SUMIFS($E$2:$BB$2, $E65:$BB65,$BH$2,#REF!, BH$3)</f>
        <v>#REF!</v>
      </c>
      <c r="BI65" s="83" t="e">
        <f>SUMIFS($E$2:$BB$2, H65:BE65,$BI$2,#REF!, BI$3)</f>
        <v>#REF!</v>
      </c>
      <c r="BJ65" s="83" t="e">
        <f>SUM(BG65:BI65)</f>
        <v>#REF!</v>
      </c>
    </row>
    <row r="66" spans="2:65" ht="37.5" x14ac:dyDescent="0.2">
      <c r="B66" s="24" t="s">
        <v>81</v>
      </c>
      <c r="C66" s="25" t="s">
        <v>139</v>
      </c>
      <c r="D66" s="89"/>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96"/>
      <c r="BE66" s="83" t="e">
        <f>SUMIFS($E$2:$BB$2, E66:BB66,$BD$2,#REF!, BE$3)</f>
        <v>#REF!</v>
      </c>
      <c r="BF66" s="83" t="e">
        <f>SUMIFS($E$2:$BB$2, E66:BB66,$BD$2,#REF!, BF$3)</f>
        <v>#REF!</v>
      </c>
      <c r="BG66" s="83" t="e">
        <f>SUMIFS($E$2:$BB$2, $E66:$BB66,$BD$2,#REF!, BG$3)</f>
        <v>#REF!</v>
      </c>
      <c r="BH66" s="83" t="e">
        <f>SUMIFS($E$2:$BB$2, $E66:$BB66,$BH$2,#REF!, BH$3)</f>
        <v>#REF!</v>
      </c>
      <c r="BI66" s="83" t="e">
        <f>SUMIFS($E$2:$BB$2, H66:BE66,$BI$2,#REF!, BI$3)</f>
        <v>#REF!</v>
      </c>
      <c r="BJ66" s="83" t="e">
        <f>SUM(BG66:BI66)</f>
        <v>#REF!</v>
      </c>
    </row>
    <row r="67" spans="2:65" ht="29.25" customHeight="1" x14ac:dyDescent="0.2">
      <c r="B67" s="226" t="s">
        <v>217</v>
      </c>
      <c r="C67" s="226" t="s">
        <v>28</v>
      </c>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75"/>
    </row>
    <row r="68" spans="2:65" ht="48" customHeight="1" x14ac:dyDescent="0.2">
      <c r="B68" s="90">
        <v>13</v>
      </c>
      <c r="C68" s="42" t="s">
        <v>206</v>
      </c>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29"/>
      <c r="BD68" s="29"/>
      <c r="BE68" s="29"/>
      <c r="BF68" s="29"/>
      <c r="BG68" s="29"/>
      <c r="BH68" s="29"/>
      <c r="BI68" s="29"/>
      <c r="BJ68" s="29"/>
      <c r="BK68" s="29"/>
      <c r="BL68" s="29"/>
    </row>
    <row r="69" spans="2:65" ht="24.75" customHeight="1" x14ac:dyDescent="0.2">
      <c r="B69" s="84"/>
      <c r="C69" s="177" t="s">
        <v>140</v>
      </c>
      <c r="D69" s="29" t="s">
        <v>237</v>
      </c>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2:65" ht="24.75" customHeight="1" x14ac:dyDescent="0.2">
      <c r="B70" s="84"/>
      <c r="C70" s="177" t="s">
        <v>165</v>
      </c>
      <c r="D70" s="29" t="s">
        <v>207</v>
      </c>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2:65" ht="24.75" customHeight="1" x14ac:dyDescent="0.2">
      <c r="C71" s="177" t="s">
        <v>143</v>
      </c>
      <c r="D71" s="29" t="s">
        <v>21</v>
      </c>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2:65" ht="24.75" customHeight="1" x14ac:dyDescent="0.2">
      <c r="C72" s="177" t="s">
        <v>125</v>
      </c>
      <c r="D72" s="29" t="s">
        <v>21</v>
      </c>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2:65" ht="24.75" customHeight="1" x14ac:dyDescent="0.2">
      <c r="C73" s="177" t="s">
        <v>191</v>
      </c>
      <c r="D73" s="29" t="s">
        <v>21</v>
      </c>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2:65" ht="24.75" customHeight="1" x14ac:dyDescent="0.2">
      <c r="C74" s="177" t="s">
        <v>145</v>
      </c>
      <c r="D74" s="29" t="s">
        <v>21</v>
      </c>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2:65" ht="24.75" customHeight="1" x14ac:dyDescent="0.2">
      <c r="C75" s="177" t="s">
        <v>208</v>
      </c>
      <c r="D75" s="29" t="s">
        <v>21</v>
      </c>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2:65" ht="24.75" customHeight="1" x14ac:dyDescent="0.2">
      <c r="C76" s="177" t="s">
        <v>147</v>
      </c>
      <c r="D76" s="29" t="s">
        <v>21</v>
      </c>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2:65" ht="24.75" customHeight="1" x14ac:dyDescent="0.2">
      <c r="C77" s="177" t="s">
        <v>148</v>
      </c>
      <c r="D77" s="29" t="s">
        <v>21</v>
      </c>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2:65" ht="24.75" customHeight="1" x14ac:dyDescent="0.2">
      <c r="C78" s="177" t="s">
        <v>149</v>
      </c>
      <c r="D78" s="29" t="s">
        <v>209</v>
      </c>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row>
    <row r="79" spans="2:65" ht="24.75" customHeight="1" x14ac:dyDescent="0.2">
      <c r="C79" s="177" t="s">
        <v>150</v>
      </c>
      <c r="D79" s="29" t="s">
        <v>29</v>
      </c>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2:65" ht="24.75" customHeight="1" x14ac:dyDescent="0.2">
      <c r="C80" s="177" t="s">
        <v>151</v>
      </c>
      <c r="D80" s="29" t="s">
        <v>21</v>
      </c>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2:66" ht="24.75" customHeight="1" x14ac:dyDescent="0.2">
      <c r="C81" s="177" t="s">
        <v>187</v>
      </c>
      <c r="D81" s="198" t="s">
        <v>29</v>
      </c>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29"/>
      <c r="BD81" s="29"/>
      <c r="BE81" s="29"/>
      <c r="BF81" s="29"/>
      <c r="BG81" s="29"/>
      <c r="BH81" s="29"/>
      <c r="BI81" s="29"/>
      <c r="BJ81" s="29"/>
      <c r="BK81" s="29"/>
      <c r="BL81" s="29"/>
    </row>
    <row r="82" spans="2:66" ht="24.75" customHeight="1" x14ac:dyDescent="0.2">
      <c r="B82" s="83">
        <v>14</v>
      </c>
      <c r="C82" s="197" t="s">
        <v>235</v>
      </c>
      <c r="D82" s="200" t="s">
        <v>126</v>
      </c>
      <c r="E82" s="211" t="str">
        <f t="shared" ref="E82:Y82" si="4">IF(E12="","",(COUNTIF(E$69:E$81,"=Oui"))/((COUNTIF(E$69:E$81,"=Oui")+COUNTIF(E$69:E$81,"=Non"))+COUNTBLANK(E$69:E$81)))</f>
        <v/>
      </c>
      <c r="F82" s="209" t="str">
        <f t="shared" si="4"/>
        <v/>
      </c>
      <c r="G82" s="209" t="str">
        <f t="shared" si="4"/>
        <v/>
      </c>
      <c r="H82" s="209" t="str">
        <f t="shared" si="4"/>
        <v/>
      </c>
      <c r="I82" s="209" t="str">
        <f t="shared" si="4"/>
        <v/>
      </c>
      <c r="J82" s="209" t="str">
        <f t="shared" si="4"/>
        <v/>
      </c>
      <c r="K82" s="209" t="str">
        <f t="shared" si="4"/>
        <v/>
      </c>
      <c r="L82" s="209" t="str">
        <f t="shared" si="4"/>
        <v/>
      </c>
      <c r="M82" s="209" t="str">
        <f t="shared" si="4"/>
        <v/>
      </c>
      <c r="N82" s="209" t="str">
        <f t="shared" si="4"/>
        <v/>
      </c>
      <c r="O82" s="209" t="str">
        <f t="shared" si="4"/>
        <v/>
      </c>
      <c r="P82" s="209" t="str">
        <f t="shared" si="4"/>
        <v/>
      </c>
      <c r="Q82" s="209" t="str">
        <f t="shared" si="4"/>
        <v/>
      </c>
      <c r="R82" s="209" t="str">
        <f t="shared" si="4"/>
        <v/>
      </c>
      <c r="S82" s="209" t="str">
        <f t="shared" si="4"/>
        <v/>
      </c>
      <c r="T82" s="209" t="str">
        <f t="shared" si="4"/>
        <v/>
      </c>
      <c r="U82" s="209" t="str">
        <f t="shared" si="4"/>
        <v/>
      </c>
      <c r="V82" s="209" t="str">
        <f t="shared" si="4"/>
        <v/>
      </c>
      <c r="W82" s="209" t="str">
        <f t="shared" si="4"/>
        <v/>
      </c>
      <c r="X82" s="209" t="str">
        <f t="shared" si="4"/>
        <v/>
      </c>
      <c r="Y82" s="209" t="str">
        <f t="shared" si="4"/>
        <v/>
      </c>
      <c r="Z82" s="209" t="str">
        <f>IF(Z12="","",(COUNTIF(Z$69:Z$81,"=Oui"))/((COUNTIF(Z$69:Z$81,"=Oui")+COUNTIF(Z$69:Z$81,"=Non"))+COUNTBLANK(Z$69:Z$81)))</f>
        <v/>
      </c>
      <c r="AA82" s="209" t="str">
        <f t="shared" ref="AA82:BB82" si="5">IF(AA12="","",(COUNTIF(AA$69:AA$81,"=Oui"))/((COUNTIF(AA$69:AA$81,"=Oui")+COUNTIF(AA$69:AA$81,"=Non"))+COUNTBLANK(AA$69:AA$81)))</f>
        <v/>
      </c>
      <c r="AB82" s="209" t="str">
        <f t="shared" si="5"/>
        <v/>
      </c>
      <c r="AC82" s="209" t="str">
        <f t="shared" si="5"/>
        <v/>
      </c>
      <c r="AD82" s="209" t="str">
        <f>IF(AD12="","",(COUNTIF(AD$69:AD$81,"=Oui"))/((COUNTIF(AD$69:AD$81,"=Oui")+COUNTIF(AD$69:AD$81,"=Non"))+COUNTBLANK(AD$69:AD$81)))</f>
        <v/>
      </c>
      <c r="AE82" s="209" t="str">
        <f t="shared" si="5"/>
        <v/>
      </c>
      <c r="AF82" s="209" t="str">
        <f t="shared" si="5"/>
        <v/>
      </c>
      <c r="AG82" s="209" t="str">
        <f t="shared" si="5"/>
        <v/>
      </c>
      <c r="AH82" s="209" t="str">
        <f t="shared" si="5"/>
        <v/>
      </c>
      <c r="AI82" s="209" t="str">
        <f t="shared" si="5"/>
        <v/>
      </c>
      <c r="AJ82" s="209" t="str">
        <f t="shared" si="5"/>
        <v/>
      </c>
      <c r="AK82" s="209" t="str">
        <f t="shared" si="5"/>
        <v/>
      </c>
      <c r="AL82" s="209" t="str">
        <f t="shared" si="5"/>
        <v/>
      </c>
      <c r="AM82" s="209" t="str">
        <f t="shared" si="5"/>
        <v/>
      </c>
      <c r="AN82" s="209" t="str">
        <f t="shared" si="5"/>
        <v/>
      </c>
      <c r="AO82" s="209" t="str">
        <f t="shared" si="5"/>
        <v/>
      </c>
      <c r="AP82" s="209" t="str">
        <f t="shared" si="5"/>
        <v/>
      </c>
      <c r="AQ82" s="209" t="str">
        <f t="shared" si="5"/>
        <v/>
      </c>
      <c r="AR82" s="209" t="str">
        <f t="shared" si="5"/>
        <v/>
      </c>
      <c r="AS82" s="209" t="str">
        <f t="shared" si="5"/>
        <v/>
      </c>
      <c r="AT82" s="209" t="str">
        <f t="shared" si="5"/>
        <v/>
      </c>
      <c r="AU82" s="209" t="str">
        <f t="shared" si="5"/>
        <v/>
      </c>
      <c r="AV82" s="209" t="str">
        <f t="shared" si="5"/>
        <v/>
      </c>
      <c r="AW82" s="209" t="str">
        <f t="shared" si="5"/>
        <v/>
      </c>
      <c r="AX82" s="209" t="str">
        <f t="shared" si="5"/>
        <v/>
      </c>
      <c r="AY82" s="209" t="str">
        <f t="shared" si="5"/>
        <v/>
      </c>
      <c r="AZ82" s="209" t="str">
        <f t="shared" si="5"/>
        <v/>
      </c>
      <c r="BA82" s="209" t="str">
        <f t="shared" si="5"/>
        <v/>
      </c>
      <c r="BB82" s="210" t="str">
        <f t="shared" si="5"/>
        <v/>
      </c>
      <c r="BC82" s="127"/>
      <c r="BD82" s="127"/>
      <c r="BE82" s="127"/>
      <c r="BF82" s="127"/>
      <c r="BG82" s="127"/>
      <c r="BH82" s="127"/>
      <c r="BI82" s="127"/>
      <c r="BJ82" s="127"/>
      <c r="BK82" s="127"/>
      <c r="BL82" s="127"/>
    </row>
    <row r="83" spans="2:66" ht="31.5" customHeight="1" x14ac:dyDescent="0.2">
      <c r="B83" s="226" t="s">
        <v>216</v>
      </c>
      <c r="C83" s="226" t="s">
        <v>28</v>
      </c>
      <c r="D83" s="199" t="s">
        <v>227</v>
      </c>
      <c r="E83" s="173"/>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4"/>
    </row>
    <row r="84" spans="2:66" ht="30" customHeight="1" x14ac:dyDescent="0.2">
      <c r="B84" s="90">
        <v>15</v>
      </c>
      <c r="C84" s="42" t="s">
        <v>160</v>
      </c>
      <c r="D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D84" s="83" t="e">
        <f>SUMIFS($E$2:$BB$2, E84:BB84,$BD$2,#REF!, BD$3)</f>
        <v>#REF!</v>
      </c>
      <c r="BE84" s="83" t="e">
        <f>SUMIFS($E$2:$BB$2, E84:BB84,$BD$2,#REF!, BE$3)</f>
        <v>#REF!</v>
      </c>
      <c r="BF84" s="83" t="e">
        <f>SUMIFS($E$2:$BB$2, E84:BB84,$BD$2,#REF!, BF$3)</f>
        <v>#REF!</v>
      </c>
      <c r="BG84" s="83" t="e">
        <f>SUMIFS($E$2:$BB$2, $E84:$BB84,$BD$2,#REF!, BG$3)</f>
        <v>#REF!</v>
      </c>
      <c r="BH84" s="83" t="e">
        <f>SUMIFS($E$2:$BB$2, $E84:$BB84,$BH$2,#REF!, BH$3)</f>
        <v>#REF!</v>
      </c>
      <c r="BI84" s="83" t="e">
        <f>SUMIFS($E$2:$BB$2, H84:BE84,$BI$2,#REF!, BI$3)</f>
        <v>#REF!</v>
      </c>
      <c r="BJ84" s="83" t="e">
        <f>SUM(BG84:BI84)</f>
        <v>#REF!</v>
      </c>
    </row>
    <row r="85" spans="2:66" ht="24.75" customHeight="1" x14ac:dyDescent="0.2">
      <c r="C85" s="177" t="s">
        <v>152</v>
      </c>
      <c r="D85" s="29" t="s">
        <v>21</v>
      </c>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D85" s="83" t="e">
        <f>SUMIFS($E$2:$BB$2, E85:BB85,$BD$2,#REF!, BD$3)</f>
        <v>#REF!</v>
      </c>
      <c r="BE85" s="83" t="e">
        <f>SUMIFS($E$2:$BB$2, E85:BB85,$BD$2,#REF!, BE$3)</f>
        <v>#REF!</v>
      </c>
      <c r="BF85" s="83" t="e">
        <f>SUMIFS($E$2:$BB$2, E85:BB85,$BD$2,#REF!, BF$3)</f>
        <v>#REF!</v>
      </c>
      <c r="BG85" s="83" t="e">
        <f>SUMIFS($E$2:$BB$2, $E85:$BB85,$BD$2,#REF!, BG$3)</f>
        <v>#REF!</v>
      </c>
      <c r="BH85" s="83" t="e">
        <f>SUMIFS($E$2:$BB$2, $E85:$BB85,$BH$2,#REF!, BH$3)</f>
        <v>#REF!</v>
      </c>
      <c r="BI85" s="83" t="e">
        <f>SUMIFS($E$2:$BB$2, H85:BE85,$BI$2,#REF!, BI$3)</f>
        <v>#REF!</v>
      </c>
      <c r="BJ85" s="83" t="e">
        <f>SUM(BG85:BI85)</f>
        <v>#REF!</v>
      </c>
    </row>
    <row r="86" spans="2:66" ht="24.75" customHeight="1" x14ac:dyDescent="0.2">
      <c r="C86" s="191" t="s">
        <v>155</v>
      </c>
      <c r="D86" s="29" t="s">
        <v>21</v>
      </c>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D86" s="83" t="e">
        <f>SUMIFS($E$2:$BB$2, E86:BB86,$BD$2,#REF!, BD$3)</f>
        <v>#REF!</v>
      </c>
      <c r="BE86" s="83" t="e">
        <f>SUMIFS($E$2:$BB$2, E86:BB86,$BD$2,#REF!, BE$3)</f>
        <v>#REF!</v>
      </c>
      <c r="BF86" s="83" t="e">
        <f>SUMIFS($E$2:$BB$2, E86:BB86,$BD$2,#REF!, BF$3)</f>
        <v>#REF!</v>
      </c>
      <c r="BG86" s="83" t="e">
        <f>SUMIFS($E$2:$BB$2, $E86:$BB86,$BD$2,#REF!, BG$3)</f>
        <v>#REF!</v>
      </c>
      <c r="BH86" s="83" t="e">
        <f>SUMIFS($E$2:$BB$2, $E86:$BB86,$BH$2,#REF!, BH$3)</f>
        <v>#REF!</v>
      </c>
      <c r="BI86" s="83" t="e">
        <f>SUMIFS($E$2:$BB$2, H86:BE86,$BI$2,#REF!, BI$3)</f>
        <v>#REF!</v>
      </c>
      <c r="BJ86" s="83" t="e">
        <f>SUM(BG86:BI86)</f>
        <v>#REF!</v>
      </c>
    </row>
    <row r="87" spans="2:66" ht="33" customHeight="1" x14ac:dyDescent="0.2">
      <c r="C87" s="177" t="s">
        <v>156</v>
      </c>
      <c r="D87" s="29" t="s">
        <v>21</v>
      </c>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D87" s="83" t="e">
        <f>SUMIFS($E$2:$BB$2, E87:BB87,$BD$2,#REF!, BD$3)</f>
        <v>#REF!</v>
      </c>
      <c r="BE87" s="83" t="e">
        <f>SUMIFS($E$2:$BB$2, E87:BB87,$BD$2,#REF!, BE$3)</f>
        <v>#REF!</v>
      </c>
      <c r="BF87" s="83" t="e">
        <f>SUMIFS($E$2:$BB$2, E87:BB87,$BD$2,#REF!, BF$3)</f>
        <v>#REF!</v>
      </c>
      <c r="BG87" s="83" t="e">
        <f>SUMIFS($E$2:$BB$2, $E87:$BB87,$BD$2,#REF!, BG$3)</f>
        <v>#REF!</v>
      </c>
      <c r="BH87" s="83" t="e">
        <f>SUMIFS($E$2:$BB$2, $E87:$BB87,$BH$2,#REF!, BH$3)</f>
        <v>#REF!</v>
      </c>
      <c r="BI87" s="83" t="e">
        <f>SUMIFS($E$2:$BB$2, H87:BE87,$BI$2,#REF!, BI$3)</f>
        <v>#REF!</v>
      </c>
      <c r="BJ87" s="83" t="e">
        <f>SUM(BG87:BI87)</f>
        <v>#REF!</v>
      </c>
    </row>
    <row r="88" spans="2:66" ht="30" customHeight="1" x14ac:dyDescent="0.2">
      <c r="B88" s="90">
        <v>16</v>
      </c>
      <c r="C88" s="42" t="s">
        <v>153</v>
      </c>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D88" s="83" t="e">
        <f>SUMIFS($E$2:$BB$2, E88:BB88,$BD$2,#REF!, BD$3)</f>
        <v>#REF!</v>
      </c>
      <c r="BE88" s="83" t="e">
        <f>SUMIFS($E$2:$BB$2, E88:BB88,$BD$2,#REF!, BE$3)</f>
        <v>#REF!</v>
      </c>
      <c r="BF88" s="83" t="e">
        <f>SUMIFS($E$2:$BB$2, E88:BB88,$BD$2,#REF!, BF$3)</f>
        <v>#REF!</v>
      </c>
      <c r="BG88" s="83" t="e">
        <f>SUMIFS($E$2:$BB$2, $E88:$BB88,$BD$2,#REF!, BG$3)</f>
        <v>#REF!</v>
      </c>
      <c r="BH88" s="83" t="e">
        <f>SUMIFS($E$2:$BB$2, $E88:$BB88,$BH$2,#REF!, BH$3)</f>
        <v>#REF!</v>
      </c>
      <c r="BI88" s="83" t="e">
        <f>SUMIFS($E$2:$BB$2, H88:BE88,$BI$2,#REF!, BI$3)</f>
        <v>#REF!</v>
      </c>
      <c r="BJ88" s="83" t="e">
        <f>SUM(BG88:BI88)</f>
        <v>#REF!</v>
      </c>
    </row>
    <row r="89" spans="2:66" ht="39.75" customHeight="1" x14ac:dyDescent="0.2">
      <c r="C89" s="177" t="s">
        <v>244</v>
      </c>
      <c r="D89" s="29" t="s">
        <v>210</v>
      </c>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row>
    <row r="90" spans="2:66" ht="38.25" customHeight="1" x14ac:dyDescent="0.2">
      <c r="C90" s="177" t="s">
        <v>245</v>
      </c>
      <c r="D90" s="29" t="s">
        <v>21</v>
      </c>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row>
    <row r="91" spans="2:66" ht="30" customHeight="1" x14ac:dyDescent="0.2">
      <c r="C91" s="177" t="s">
        <v>154</v>
      </c>
      <c r="D91" s="29" t="s">
        <v>29</v>
      </c>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row>
    <row r="92" spans="2:66" ht="24.75" customHeight="1" x14ac:dyDescent="0.2">
      <c r="B92" s="94">
        <v>17</v>
      </c>
      <c r="C92" s="42" t="s">
        <v>72</v>
      </c>
      <c r="D92" s="29" t="s">
        <v>232</v>
      </c>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95"/>
      <c r="BD92" s="83" t="e">
        <f>SUMIFS($E$2:$BB$2, E92:BB92,$BD$2,#REF!, BD$3)</f>
        <v>#REF!</v>
      </c>
      <c r="BE92" s="83" t="e">
        <f>SUMIFS($E$2:$BB$2, E92:BB92,$BD$2,#REF!, BE$3)</f>
        <v>#REF!</v>
      </c>
      <c r="BF92" s="83" t="e">
        <f>SUMIFS($E$2:$BB$2, E92:BB92,$BD$2,#REF!, BF$3)</f>
        <v>#REF!</v>
      </c>
      <c r="BG92" s="83" t="e">
        <f>SUMIFS($E$2:$BB$2, $E92:$BB92,$BD$2,#REF!, BG$3)</f>
        <v>#REF!</v>
      </c>
      <c r="BH92" s="83" t="e">
        <f>SUMIFS($E$2:$BB$2, $E92:$BB92,$BH$2,#REF!, BH$3)</f>
        <v>#REF!</v>
      </c>
      <c r="BI92" s="83" t="e">
        <f>SUMIFS($E$2:$BB$2, H92:BE92,$BI$2,#REF!, BI$3)</f>
        <v>#REF!</v>
      </c>
      <c r="BJ92" s="83" t="e">
        <f>SUM(BG92:BI92)</f>
        <v>#REF!</v>
      </c>
    </row>
    <row r="93" spans="2:66" ht="24.75" customHeight="1" x14ac:dyDescent="0.2">
      <c r="B93" s="94">
        <v>18</v>
      </c>
      <c r="C93" s="42" t="s">
        <v>77</v>
      </c>
      <c r="D93" s="29" t="s">
        <v>232</v>
      </c>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95"/>
      <c r="BC93" s="116"/>
      <c r="BD93" s="29" t="e">
        <f>SUMIFS($E$2:$BB$2, E93:BB93,$BD$2,#REF!, BD$3)</f>
        <v>#REF!</v>
      </c>
      <c r="BE93" s="29" t="e">
        <f>SUMIFS($E$2:$BB$2, E93:BB93,$BD$2,#REF!, BE$3)</f>
        <v>#REF!</v>
      </c>
      <c r="BF93" s="29" t="e">
        <f>SUMIFS($E$2:$BB$2, E93:BB93,$BD$2,#REF!, BF$3)</f>
        <v>#REF!</v>
      </c>
      <c r="BG93" s="29" t="e">
        <f>SUMIFS($E$2:$BB$2, $E93:$BB93,$BD$2,#REF!, BG$3)</f>
        <v>#REF!</v>
      </c>
      <c r="BH93" s="29" t="e">
        <f>SUMIFS($E$2:$BB$2, $E93:$BB93,$BH$2,#REF!, BH$3)</f>
        <v>#REF!</v>
      </c>
      <c r="BI93" s="29" t="e">
        <f>SUMIFS($E$2:$BB$2, H93:BE93,$BI$2,#REF!, BI$3)</f>
        <v>#REF!</v>
      </c>
      <c r="BJ93" s="29" t="e">
        <f>SUM(BG93:BI93)</f>
        <v>#REF!</v>
      </c>
      <c r="BK93" s="29"/>
      <c r="BL93" s="29"/>
      <c r="BM93" s="29"/>
    </row>
    <row r="94" spans="2:66" ht="24.75" customHeight="1" x14ac:dyDescent="0.2">
      <c r="C94" s="192"/>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90"/>
      <c r="BD94" s="90"/>
      <c r="BE94" s="90"/>
    </row>
    <row r="95" spans="2:66" ht="37.5" x14ac:dyDescent="0.2">
      <c r="B95" s="24" t="s">
        <v>82</v>
      </c>
      <c r="C95" s="141" t="s">
        <v>218</v>
      </c>
      <c r="D95" s="25"/>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E95" s="83" t="e">
        <f>SUMIFS($E$2:$BB$2, E95:BB95,$BD$2,#REF!, BE$3)</f>
        <v>#REF!</v>
      </c>
      <c r="BF95" s="83" t="e">
        <f>SUMIFS($E$2:$BB$2, E95:BB95,$BD$2,#REF!, BF$3)</f>
        <v>#REF!</v>
      </c>
      <c r="BG95" s="83" t="e">
        <f>SUMIFS($E$2:$BB$2, $E95:$BB95,$BD$2,#REF!, BG$3)</f>
        <v>#REF!</v>
      </c>
      <c r="BH95" s="83" t="e">
        <f>SUMIFS($E$2:$BB$2, $E95:$BB95,$BH$2,#REF!, BH$3)</f>
        <v>#REF!</v>
      </c>
      <c r="BI95" s="83" t="e">
        <f>SUMIFS($E$2:$BB$2, H95:BE95,$BI$2,#REF!, BI$3)</f>
        <v>#REF!</v>
      </c>
      <c r="BJ95" s="83" t="e">
        <f>SUM(BG95:BI95)</f>
        <v>#REF!</v>
      </c>
      <c r="BN95" s="166"/>
    </row>
    <row r="96" spans="2:66" ht="54" customHeight="1" x14ac:dyDescent="0.2">
      <c r="B96" s="172">
        <v>19</v>
      </c>
      <c r="C96" s="34" t="s">
        <v>75</v>
      </c>
      <c r="D96" s="86" t="s">
        <v>83</v>
      </c>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N96" s="166"/>
    </row>
    <row r="97" spans="1:97" ht="24" customHeight="1" x14ac:dyDescent="0.2">
      <c r="B97" s="90">
        <v>20</v>
      </c>
      <c r="C97" s="34" t="s">
        <v>228</v>
      </c>
      <c r="D97" s="86" t="s">
        <v>21</v>
      </c>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D97" s="83" t="e">
        <f>SUMIFS($E$2:$BB$2, E97:BB97,$BD$2,#REF!, BD$3)</f>
        <v>#REF!</v>
      </c>
      <c r="BE97" s="83" t="e">
        <f>SUMIFS($E$2:$BB$2, E97:BB97,$BD$2,#REF!, BE$3)</f>
        <v>#REF!</v>
      </c>
      <c r="BF97" s="83" t="e">
        <f>SUMIFS($E$2:$BB$2, E97:BB97,$BD$2,#REF!, BF$3)</f>
        <v>#REF!</v>
      </c>
      <c r="BG97" s="83" t="e">
        <f>SUMIFS($E$2:$BB$2, $E97:$BB97,$BD$2,#REF!, BG$3)</f>
        <v>#REF!</v>
      </c>
      <c r="BH97" s="83" t="e">
        <f>SUMIFS($E$2:$BB$2, $E97:$BB97,$BH$2,#REF!, BH$3)</f>
        <v>#REF!</v>
      </c>
      <c r="BI97" s="83" t="e">
        <f>SUMIFS($E$2:$BB$2, H97:BE97,$BI$2,#REF!, BI$3)</f>
        <v>#REF!</v>
      </c>
      <c r="BJ97" s="83" t="e">
        <f>SUM(BG97:BI97)</f>
        <v>#REF!</v>
      </c>
      <c r="BN97" s="166"/>
    </row>
    <row r="98" spans="1:97" ht="24" customHeight="1" x14ac:dyDescent="0.2">
      <c r="A98" s="144"/>
      <c r="B98" s="172">
        <v>21</v>
      </c>
      <c r="C98" s="34" t="s">
        <v>100</v>
      </c>
      <c r="D98" s="86" t="s">
        <v>21</v>
      </c>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N98" s="166"/>
    </row>
    <row r="99" spans="1:97" ht="30" customHeight="1" x14ac:dyDescent="0.2">
      <c r="B99" s="90">
        <v>22</v>
      </c>
      <c r="C99" s="34" t="s">
        <v>163</v>
      </c>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116"/>
      <c r="BD99" s="29" t="e">
        <f>SUMIFS($E$2:$BB$2, E99:BB99,$BD$2,#REF!, BD$3)</f>
        <v>#REF!</v>
      </c>
      <c r="BE99" s="29" t="e">
        <f>SUMIFS($E$2:$BB$2, E99:BB99,$BD$2,#REF!, BE$3)</f>
        <v>#REF!</v>
      </c>
      <c r="BF99" s="29" t="e">
        <f>SUMIFS($E$2:$BB$2, E99:BB99,$BD$2,#REF!, BF$3)</f>
        <v>#REF!</v>
      </c>
      <c r="BG99" s="29" t="e">
        <f>SUMIFS($E$2:$BB$2, $E99:$BB99,$BD$2,#REF!, BG$3)</f>
        <v>#REF!</v>
      </c>
      <c r="BH99" s="29" t="e">
        <f>SUMIFS($E$2:$BB$2, $E99:$BB99,$BH$2,#REF!, BH$3)</f>
        <v>#REF!</v>
      </c>
      <c r="BI99" s="29" t="e">
        <f>SUMIFS($E$2:$BB$2, H99:BE99,$BI$2,#REF!, BI$3)</f>
        <v>#REF!</v>
      </c>
      <c r="BJ99" s="29" t="e">
        <f>SUM(BG99:BI99)</f>
        <v>#REF!</v>
      </c>
      <c r="BK99" s="29"/>
      <c r="BL99" s="29"/>
      <c r="BM99" s="29"/>
    </row>
    <row r="100" spans="1:97" ht="24.75" customHeight="1" x14ac:dyDescent="0.2">
      <c r="C100" s="177" t="s">
        <v>192</v>
      </c>
      <c r="D100" s="29" t="s">
        <v>21</v>
      </c>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D100" s="83" t="e">
        <f>SUMIFS($E$2:$BB$2, E100:BB100,$BD$2,#REF!, BD$3)</f>
        <v>#REF!</v>
      </c>
      <c r="BE100" s="83" t="e">
        <f>SUMIFS($E$2:$BB$2, E100:BB100,$BD$2,#REF!, BE$3)</f>
        <v>#REF!</v>
      </c>
      <c r="BF100" s="83" t="e">
        <f>SUMIFS($E$2:$BB$2, E100:BB100,$BD$2,#REF!, BF$3)</f>
        <v>#REF!</v>
      </c>
      <c r="BG100" s="83" t="e">
        <f>SUMIFS($E$2:$BB$2, $E100:$BB100,$BD$2,#REF!, BG$3)</f>
        <v>#REF!</v>
      </c>
      <c r="BH100" s="83" t="e">
        <f>SUMIFS($E$2:$BB$2, $E100:$BB100,$BH$2,#REF!, BH$3)</f>
        <v>#REF!</v>
      </c>
      <c r="BI100" s="83" t="e">
        <f>SUMIFS($E$2:$BB$2, H100:BE100,$BI$2,#REF!, BI$3)</f>
        <v>#REF!</v>
      </c>
      <c r="BJ100" s="83" t="e">
        <f t="shared" ref="BJ100:BJ106" si="6">SUM(BG100:BI100)</f>
        <v>#REF!</v>
      </c>
    </row>
    <row r="101" spans="1:97" ht="24.75" customHeight="1" x14ac:dyDescent="0.2">
      <c r="C101" s="177" t="s">
        <v>97</v>
      </c>
      <c r="D101" s="29" t="s">
        <v>21</v>
      </c>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D101" s="83" t="e">
        <f>SUMIFS($E$2:$BB$2, E101:BB101,$BD$2,#REF!, BD$3)</f>
        <v>#REF!</v>
      </c>
      <c r="BE101" s="83" t="e">
        <f>SUMIFS($E$2:$BB$2, E101:BB101,$BD$2,#REF!, BE$3)</f>
        <v>#REF!</v>
      </c>
      <c r="BF101" s="83" t="e">
        <f>SUMIFS($E$2:$BB$2, E101:BB101,$BD$2,#REF!, BF$3)</f>
        <v>#REF!</v>
      </c>
      <c r="BG101" s="83" t="e">
        <f>SUMIFS($E$2:$BB$2, $E101:$BB101,$BD$2,#REF!, BG$3)</f>
        <v>#REF!</v>
      </c>
      <c r="BH101" s="83" t="e">
        <f>SUMIFS($E$2:$BB$2, $E101:$BB101,$BH$2,#REF!, BH$3)</f>
        <v>#REF!</v>
      </c>
      <c r="BI101" s="83" t="e">
        <f>SUMIFS($E$2:$BB$2, H101:BE101,$BI$2,#REF!, BI$3)</f>
        <v>#REF!</v>
      </c>
      <c r="BJ101" s="83" t="e">
        <f t="shared" si="6"/>
        <v>#REF!</v>
      </c>
    </row>
    <row r="102" spans="1:97" ht="24.75" customHeight="1" x14ac:dyDescent="0.2">
      <c r="C102" s="177" t="s">
        <v>190</v>
      </c>
      <c r="D102" s="29" t="s">
        <v>21</v>
      </c>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D102" s="83" t="e">
        <f>SUMIFS($E$2:$BB$2, E102:BB102,$BD$2,#REF!, BD$3)</f>
        <v>#REF!</v>
      </c>
      <c r="BE102" s="83" t="e">
        <f>SUMIFS($E$2:$BB$2, E102:BB102,$BD$2,#REF!, BE$3)</f>
        <v>#REF!</v>
      </c>
      <c r="BF102" s="83" t="e">
        <f>SUMIFS($E$2:$BB$2, E102:BB102,$BD$2,#REF!, BF$3)</f>
        <v>#REF!</v>
      </c>
      <c r="BG102" s="83" t="e">
        <f>SUMIFS($E$2:$BB$2, $E102:$BB102,$BD$2,#REF!, BG$3)</f>
        <v>#REF!</v>
      </c>
      <c r="BH102" s="83" t="e">
        <f>SUMIFS($E$2:$BB$2, $E102:$BB102,$BH$2,#REF!, BH$3)</f>
        <v>#REF!</v>
      </c>
      <c r="BI102" s="83" t="e">
        <f>SUMIFS($E$2:$BB$2, H102:BE102,$BI$2,#REF!, BI$3)</f>
        <v>#REF!</v>
      </c>
      <c r="BJ102" s="83" t="e">
        <f t="shared" si="6"/>
        <v>#REF!</v>
      </c>
    </row>
    <row r="103" spans="1:97" ht="27" customHeight="1" x14ac:dyDescent="0.2">
      <c r="C103" s="177" t="s">
        <v>238</v>
      </c>
      <c r="D103" s="29" t="s">
        <v>21</v>
      </c>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D103" s="83" t="e">
        <f>SUMIFS($E$2:$BB$2, E103:BB103,$BD$2,#REF!, BD$3)</f>
        <v>#REF!</v>
      </c>
      <c r="BE103" s="83" t="e">
        <f>SUMIFS($E$2:$BB$2, E103:BB103,$BD$2,#REF!, BE$3)</f>
        <v>#REF!</v>
      </c>
      <c r="BF103" s="83" t="e">
        <f>SUMIFS($E$2:$BB$2, E103:BB103,$BD$2,#REF!, BF$3)</f>
        <v>#REF!</v>
      </c>
      <c r="BG103" s="83" t="e">
        <f>SUMIFS($E$2:$BB$2, $E103:$BB103,$BD$2,#REF!, BG$3)</f>
        <v>#REF!</v>
      </c>
      <c r="BH103" s="83" t="e">
        <f>SUMIFS($E$2:$BB$2, $E103:$BB103,$BH$2,#REF!, BH$3)</f>
        <v>#REF!</v>
      </c>
      <c r="BI103" s="83" t="e">
        <f>SUMIFS($E$2:$BB$2, H103:BE103,$BI$2,#REF!, BI$3)</f>
        <v>#REF!</v>
      </c>
      <c r="BJ103" s="83" t="e">
        <f>SUM(BG103:BI103)</f>
        <v>#REF!</v>
      </c>
    </row>
    <row r="104" spans="1:97" ht="24.75" customHeight="1" x14ac:dyDescent="0.2">
      <c r="C104" s="177" t="s">
        <v>99</v>
      </c>
      <c r="D104" s="29" t="s">
        <v>21</v>
      </c>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D104" s="83" t="e">
        <f>SUMIFS($E$2:$BB$2, E104:BB104,$BD$2,#REF!, BD$3)</f>
        <v>#REF!</v>
      </c>
      <c r="BE104" s="83" t="e">
        <f>SUMIFS($E$2:$BB$2, E104:BB104,$BD$2,#REF!, BE$3)</f>
        <v>#REF!</v>
      </c>
      <c r="BF104" s="83" t="e">
        <f>SUMIFS($E$2:$BB$2, E104:BB104,$BD$2,#REF!, BF$3)</f>
        <v>#REF!</v>
      </c>
      <c r="BG104" s="83" t="e">
        <f>SUMIFS($E$2:$BB$2, $E104:$BB104,$BD$2,#REF!, BG$3)</f>
        <v>#REF!</v>
      </c>
      <c r="BH104" s="83" t="e">
        <f>SUMIFS($E$2:$BB$2, $E104:$BB104,$BH$2,#REF!, BH$3)</f>
        <v>#REF!</v>
      </c>
      <c r="BI104" s="83" t="e">
        <f>SUMIFS($E$2:$BB$2, H104:BE104,$BI$2,#REF!, BI$3)</f>
        <v>#REF!</v>
      </c>
      <c r="BJ104" s="83" t="e">
        <f t="shared" si="6"/>
        <v>#REF!</v>
      </c>
    </row>
    <row r="105" spans="1:97" ht="24.75" customHeight="1" x14ac:dyDescent="0.2">
      <c r="C105" s="177" t="s">
        <v>95</v>
      </c>
      <c r="D105" s="29" t="s">
        <v>21</v>
      </c>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D105" s="83" t="e">
        <f>SUMIFS($E$2:$BB$2, E105:BB105,$BD$2,#REF!, BD$3)</f>
        <v>#REF!</v>
      </c>
      <c r="BE105" s="83" t="e">
        <f>SUMIFS($E$2:$BB$2, E105:BB105,$BD$2,#REF!, BE$3)</f>
        <v>#REF!</v>
      </c>
      <c r="BF105" s="83" t="e">
        <f>SUMIFS($E$2:$BB$2, E105:BB105,$BD$2,#REF!, BF$3)</f>
        <v>#REF!</v>
      </c>
      <c r="BG105" s="83" t="e">
        <f>SUMIFS($E$2:$BB$2, $E105:$BB105,$BD$2,#REF!, BG$3)</f>
        <v>#REF!</v>
      </c>
      <c r="BH105" s="83" t="e">
        <f>SUMIFS($E$2:$BB$2, $E105:$BB105,$BH$2,#REF!, BH$3)</f>
        <v>#REF!</v>
      </c>
      <c r="BI105" s="83" t="e">
        <f>SUMIFS($E$2:$BB$2, H105:BE105,$BI$2,#REF!, BI$3)</f>
        <v>#REF!</v>
      </c>
      <c r="BJ105" s="83" t="e">
        <f>SUM(BG105:BI105)</f>
        <v>#REF!</v>
      </c>
    </row>
    <row r="106" spans="1:97" ht="24.75" customHeight="1" x14ac:dyDescent="0.2">
      <c r="C106" s="177" t="s">
        <v>96</v>
      </c>
      <c r="D106" s="29" t="s">
        <v>21</v>
      </c>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D106" s="83" t="e">
        <f>SUMIFS($E$2:$BB$2, E106:BB106,$BD$2,#REF!, BD$3)</f>
        <v>#REF!</v>
      </c>
      <c r="BE106" s="83" t="e">
        <f>SUMIFS($E$2:$BB$2, E106:BB106,$BD$2,#REF!, BE$3)</f>
        <v>#REF!</v>
      </c>
      <c r="BF106" s="83" t="e">
        <f>SUMIFS($E$2:$BB$2, E106:BB106,$BD$2,#REF!, BF$3)</f>
        <v>#REF!</v>
      </c>
      <c r="BG106" s="83" t="e">
        <f>SUMIFS($E$2:$BB$2, $E106:$BB106,$BD$2,#REF!, BG$3)</f>
        <v>#REF!</v>
      </c>
      <c r="BH106" s="83" t="e">
        <f>SUMIFS($E$2:$BB$2, $E106:$BB106,$BH$2,#REF!, BH$3)</f>
        <v>#REF!</v>
      </c>
      <c r="BI106" s="83" t="e">
        <f>SUMIFS($E$2:$BB$2, H106:BE106,$BI$2,#REF!, BI$3)</f>
        <v>#REF!</v>
      </c>
      <c r="BJ106" s="83" t="e">
        <f t="shared" si="6"/>
        <v>#REF!</v>
      </c>
    </row>
    <row r="107" spans="1:97" ht="24.75" customHeight="1" x14ac:dyDescent="0.2">
      <c r="C107" s="177" t="s">
        <v>128</v>
      </c>
      <c r="D107" s="29" t="s">
        <v>21</v>
      </c>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D107" s="83" t="e">
        <f>SUMIFS($E$2:$BB$2, E107:BB107,$BD$2,#REF!, BD$3)</f>
        <v>#REF!</v>
      </c>
      <c r="BE107" s="83" t="e">
        <f>SUMIFS($E$2:$BB$2, E107:BB107,$BD$2,#REF!, BE$3)</f>
        <v>#REF!</v>
      </c>
      <c r="BF107" s="83" t="e">
        <f>SUMIFS($E$2:$BB$2, E107:BB107,$BD$2,#REF!, BF$3)</f>
        <v>#REF!</v>
      </c>
      <c r="BG107" s="83" t="e">
        <f>SUMIFS($E$2:$BB$2, $E107:$BB107,$BD$2,#REF!, BG$3)</f>
        <v>#REF!</v>
      </c>
      <c r="BH107" s="83" t="e">
        <f>SUMIFS($E$2:$BB$2, $E107:$BB107,$BH$2,#REF!, BH$3)</f>
        <v>#REF!</v>
      </c>
      <c r="BI107" s="83" t="e">
        <f>SUMIFS($E$2:$BB$2, H107:BE107,$BI$2,#REF!, BI$3)</f>
        <v>#REF!</v>
      </c>
      <c r="BJ107" s="83" t="e">
        <f>SUM(BG107:BI107)</f>
        <v>#REF!</v>
      </c>
    </row>
    <row r="108" spans="1:97" ht="29.25" customHeight="1" x14ac:dyDescent="0.2">
      <c r="C108" s="177" t="s">
        <v>127</v>
      </c>
      <c r="D108" s="29" t="s">
        <v>21</v>
      </c>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D108" s="83" t="e">
        <f>SUMIFS($E$2:$BB$2, E108:BB108,$BD$2,#REF!, BD$3)</f>
        <v>#REF!</v>
      </c>
      <c r="BE108" s="83" t="e">
        <f>SUMIFS($E$2:$BB$2, E108:BB108,$BD$2,#REF!, BE$3)</f>
        <v>#REF!</v>
      </c>
      <c r="BF108" s="83" t="e">
        <f>SUMIFS($E$2:$BB$2, E108:BB108,$BD$2,#REF!, BF$3)</f>
        <v>#REF!</v>
      </c>
      <c r="BG108" s="83" t="e">
        <f>SUMIFS($E$2:$BB$2, $E108:$BB108,$BD$2,#REF!, BG$3)</f>
        <v>#REF!</v>
      </c>
      <c r="BH108" s="83" t="e">
        <f>SUMIFS($E$2:$BB$2, $E108:$BB108,$BH$2,#REF!, BH$3)</f>
        <v>#REF!</v>
      </c>
      <c r="BI108" s="83" t="e">
        <f>SUMIFS($E$2:$BB$2, H108:BE108,$BI$2,#REF!, BI$3)</f>
        <v>#REF!</v>
      </c>
      <c r="BJ108" s="83" t="e">
        <f>SUM(BG108:BI108)</f>
        <v>#REF!</v>
      </c>
    </row>
    <row r="109" spans="1:97" ht="30" customHeight="1" x14ac:dyDescent="0.2">
      <c r="B109" s="90">
        <v>23</v>
      </c>
      <c r="C109" s="42" t="s">
        <v>129</v>
      </c>
      <c r="D109" s="29" t="s">
        <v>98</v>
      </c>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116"/>
      <c r="BD109" s="29" t="e">
        <f>SUMIFS($E$2:$BB$2, E109:BB109,$BD$2,#REF!, BD$3)</f>
        <v>#REF!</v>
      </c>
      <c r="BE109" s="29" t="e">
        <f>SUMIFS($E$2:$BB$2, E109:BB109,$BD$2,#REF!, BE$3)</f>
        <v>#REF!</v>
      </c>
      <c r="BF109" s="29" t="e">
        <f>SUMIFS($E$2:$BB$2, E109:BB109,$BD$2,#REF!, BF$3)</f>
        <v>#REF!</v>
      </c>
      <c r="BG109" s="29" t="e">
        <f>SUMIFS($E$2:$BB$2, $E109:$BB109,$BD$2,#REF!, BG$3)</f>
        <v>#REF!</v>
      </c>
      <c r="BH109" s="29" t="e">
        <f>SUMIFS($E$2:$BB$2, $E109:$BB109,$BH$2,#REF!, BH$3)</f>
        <v>#REF!</v>
      </c>
      <c r="BI109" s="29" t="e">
        <f>SUMIFS($E$2:$BB$2, H109:BE109,$BI$2,#REF!, BI$3)</f>
        <v>#REF!</v>
      </c>
      <c r="BJ109" s="29" t="e">
        <f>SUM(BG109:BI109)</f>
        <v>#REF!</v>
      </c>
      <c r="BK109" s="29"/>
      <c r="BL109" s="29"/>
      <c r="BM109" s="29"/>
    </row>
    <row r="110" spans="1:97" s="180" customFormat="1" ht="33" customHeight="1" x14ac:dyDescent="0.2">
      <c r="A110" s="144"/>
      <c r="B110" s="90">
        <v>24</v>
      </c>
      <c r="C110" s="34" t="s">
        <v>164</v>
      </c>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3"/>
      <c r="BY110" s="83"/>
      <c r="BZ110" s="83"/>
      <c r="CA110" s="83"/>
      <c r="CB110" s="83"/>
      <c r="CC110" s="83"/>
      <c r="CD110" s="83"/>
      <c r="CE110" s="83"/>
      <c r="CF110" s="83"/>
      <c r="CG110" s="83"/>
      <c r="CH110" s="83"/>
      <c r="CI110" s="83"/>
      <c r="CJ110" s="83"/>
      <c r="CK110" s="83"/>
      <c r="CL110" s="83"/>
      <c r="CM110" s="83"/>
      <c r="CN110" s="83"/>
      <c r="CO110" s="83"/>
      <c r="CP110" s="83"/>
      <c r="CQ110" s="83"/>
      <c r="CR110" s="83"/>
      <c r="CS110" s="83"/>
    </row>
    <row r="111" spans="1:97" s="195" customFormat="1" ht="24" customHeight="1" x14ac:dyDescent="0.2">
      <c r="B111" s="193"/>
      <c r="C111" s="194" t="s">
        <v>167</v>
      </c>
      <c r="D111" s="29" t="s">
        <v>21</v>
      </c>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row>
    <row r="112" spans="1:97" s="195" customFormat="1" ht="24" customHeight="1" x14ac:dyDescent="0.2">
      <c r="B112" s="193"/>
      <c r="C112" s="194" t="s">
        <v>168</v>
      </c>
      <c r="D112" s="29" t="s">
        <v>21</v>
      </c>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row>
    <row r="113" spans="2:66" s="195" customFormat="1" ht="24" customHeight="1" x14ac:dyDescent="0.2">
      <c r="B113" s="193"/>
      <c r="C113" s="194" t="s">
        <v>169</v>
      </c>
      <c r="D113" s="29" t="s">
        <v>21</v>
      </c>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row>
    <row r="114" spans="2:66" s="195" customFormat="1" ht="24" customHeight="1" x14ac:dyDescent="0.2">
      <c r="B114" s="193"/>
      <c r="C114" s="194" t="s">
        <v>170</v>
      </c>
      <c r="D114" s="29" t="s">
        <v>21</v>
      </c>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row>
    <row r="115" spans="2:66" s="195" customFormat="1" ht="24" customHeight="1" x14ac:dyDescent="0.2">
      <c r="B115" s="193"/>
      <c r="C115" s="194" t="s">
        <v>171</v>
      </c>
      <c r="D115" s="29" t="s">
        <v>21</v>
      </c>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row>
    <row r="116" spans="2:66" s="195" customFormat="1" ht="24" customHeight="1" x14ac:dyDescent="0.2">
      <c r="B116" s="193"/>
      <c r="C116" s="194" t="s">
        <v>172</v>
      </c>
      <c r="D116" s="29" t="s">
        <v>21</v>
      </c>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row>
    <row r="117" spans="2:66" s="195" customFormat="1" ht="24" customHeight="1" x14ac:dyDescent="0.2">
      <c r="B117" s="193"/>
      <c r="C117" s="194" t="s">
        <v>197</v>
      </c>
      <c r="D117" s="29" t="s">
        <v>213</v>
      </c>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row>
    <row r="118" spans="2:66" s="195" customFormat="1" ht="24" customHeight="1" x14ac:dyDescent="0.2">
      <c r="B118" s="193"/>
      <c r="C118" s="194" t="s">
        <v>173</v>
      </c>
      <c r="D118" s="29" t="s">
        <v>21</v>
      </c>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row>
    <row r="119" spans="2:66" s="195" customFormat="1" ht="24" customHeight="1" x14ac:dyDescent="0.2">
      <c r="B119" s="193"/>
      <c r="C119" s="194" t="s">
        <v>174</v>
      </c>
      <c r="D119" s="29" t="s">
        <v>38</v>
      </c>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row>
    <row r="120" spans="2:66" s="195" customFormat="1" ht="24" customHeight="1" x14ac:dyDescent="0.2">
      <c r="B120" s="172">
        <v>25</v>
      </c>
      <c r="C120" s="34" t="s">
        <v>162</v>
      </c>
      <c r="D120" s="86" t="s">
        <v>21</v>
      </c>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127"/>
      <c r="BD120" s="127"/>
      <c r="BE120" s="127"/>
      <c r="BF120" s="127"/>
      <c r="BG120" s="127"/>
      <c r="BH120" s="127"/>
      <c r="BI120" s="127"/>
      <c r="BJ120" s="127"/>
      <c r="BK120" s="127"/>
      <c r="BL120" s="127"/>
      <c r="BM120" s="127"/>
    </row>
    <row r="121" spans="2:66" ht="36.75" customHeight="1" x14ac:dyDescent="0.2">
      <c r="B121" s="172">
        <v>26</v>
      </c>
      <c r="C121" s="34" t="s">
        <v>130</v>
      </c>
      <c r="D121" s="86" t="s">
        <v>21</v>
      </c>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N121" s="166"/>
    </row>
    <row r="122" spans="2:66" ht="24" customHeight="1" x14ac:dyDescent="0.2">
      <c r="B122" s="172">
        <v>27</v>
      </c>
      <c r="C122" s="34" t="s">
        <v>229</v>
      </c>
      <c r="D122" s="86" t="s">
        <v>157</v>
      </c>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166"/>
    </row>
  </sheetData>
  <sheetProtection selectLockedCells="1"/>
  <protectedRanges>
    <protectedRange sqref="E12:BB15 E20:BB23 E25:BB26 E29:BB30 E34:BB42 E44:BB46 E48:BB53 E55:BB61 E64:BB64 E69:BB81 E85:BB87 E89:BB93 E96:BB98 E100:BB109 E111:BB122 O95 D7:D10" name="Plage1"/>
  </protectedRanges>
  <mergeCells count="7">
    <mergeCell ref="B6:C6"/>
    <mergeCell ref="B11:C11"/>
    <mergeCell ref="B67:C67"/>
    <mergeCell ref="B83:C83"/>
    <mergeCell ref="B18:C18"/>
    <mergeCell ref="B63:C63"/>
    <mergeCell ref="B28:C28"/>
  </mergeCells>
  <conditionalFormatting sqref="E29:BB30 E44:BB46 E85:BB87 E89:BB93 E96:BB98 E111:BB122 E100:BB109 E34:BB42 F33:BB33 E48:BB61 F62:BB62">
    <cfRule type="expression" dxfId="3" priority="11" stopIfTrue="1">
      <formula>E$27="Non"</formula>
    </cfRule>
  </conditionalFormatting>
  <conditionalFormatting sqref="E52:BB53">
    <cfRule type="expression" dxfId="2" priority="42">
      <formula>E$51="Non"</formula>
    </cfRule>
  </conditionalFormatting>
  <conditionalFormatting sqref="E96:BB122">
    <cfRule type="expression" dxfId="1" priority="6">
      <formula>E$25="Non"</formula>
    </cfRule>
  </conditionalFormatting>
  <conditionalFormatting sqref="E85:BB93">
    <cfRule type="expression" dxfId="0" priority="4">
      <formula>E$62="Non"</formula>
    </cfRule>
  </conditionalFormatting>
  <conditionalFormatting sqref="E84:X84">
    <cfRule type="dataBar" priority="3">
      <dataBar>
        <cfvo type="min"/>
        <cfvo type="max"/>
        <color rgb="FFFF555A"/>
      </dataBar>
      <extLst>
        <ext xmlns:x14="http://schemas.microsoft.com/office/spreadsheetml/2009/9/main" uri="{B025F937-C7B1-47D3-B67F-A62EFF666E3E}">
          <x14:id>{0C50EE6C-4E20-4B58-A242-7D45C0A77DF7}</x14:id>
        </ext>
      </extLst>
    </cfRule>
  </conditionalFormatting>
  <conditionalFormatting sqref="E84">
    <cfRule type="dataBar" priority="2">
      <dataBar>
        <cfvo type="min"/>
        <cfvo type="max"/>
        <color rgb="FFFF555A"/>
      </dataBar>
      <extLst>
        <ext xmlns:x14="http://schemas.microsoft.com/office/spreadsheetml/2009/9/main" uri="{B025F937-C7B1-47D3-B67F-A62EFF666E3E}">
          <x14:id>{BC681934-86B0-4C15-8867-CFA094A55A7B}</x14:id>
        </ext>
      </extLst>
    </cfRule>
  </conditionalFormatting>
  <conditionalFormatting sqref="F84:X84">
    <cfRule type="dataBar" priority="1">
      <dataBar>
        <cfvo type="min"/>
        <cfvo type="max"/>
        <color rgb="FFFF555A"/>
      </dataBar>
      <extLst>
        <ext xmlns:x14="http://schemas.microsoft.com/office/spreadsheetml/2009/9/main" uri="{B025F937-C7B1-47D3-B67F-A62EFF666E3E}">
          <x14:id>{E0374EC2-447F-4DF3-8425-7F1D877B1FC7}</x14:id>
        </ext>
      </extLst>
    </cfRule>
  </conditionalFormatting>
  <dataValidations count="11">
    <dataValidation type="list" allowBlank="1" showInputMessage="1" showErrorMessage="1" sqref="E9">
      <formula1>"Public,Privé à but non lucratif,Privé à but lucratif,Autre"</formula1>
    </dataValidation>
    <dataValidation type="list" allowBlank="1" showInputMessage="1" showErrorMessage="1" sqref="E8">
      <formula1>"Sanitaire MCO, Sanitaire SSR,Médico-Social EHPAD,Médico-Social SSIAD,Autre"</formula1>
    </dataValidation>
    <dataValidation type="list" allowBlank="1" showInputMessage="1" showErrorMessage="1" sqref="E66 E95">
      <formula1>"Oui,Non,nsp"</formula1>
    </dataValidation>
    <dataValidation type="list" allowBlank="1" showInputMessage="1" showErrorMessage="1" sqref="E44:BB46 BC33:BM35 BC55:BM57 BC59:BM59 E25:BB25 E90:BM90 E35:BB42 BC19:BM19 E23:BM23 E120:BB121 E20:BB21 BC37:BM37 E48:BB48 BC48:BM50 E71:BB77 E29:BM30 E111:BM116 E80:BB80 E62:BM62 BC42:BM45 E118:BM118 E100:H100 E85:BB87 E97:BB98 E51:BB53 F103:I103 E102:H102 E104:H108 Y61:BB61">
      <formula1>"Oui,Non"</formula1>
    </dataValidation>
    <dataValidation type="list" allowBlank="1" showInputMessage="1" showErrorMessage="1" sqref="E14:BB14">
      <formula1>"Femme,Homme"</formula1>
    </dataValidation>
    <dataValidation type="list" allowBlank="1" showInputMessage="1" showErrorMessage="1" sqref="E64:BB64 E103 E50:BB50 E78:BB79 E91:BB93 J109:BM109 E22:BB22 E122:BM122 BC99:BM99 E69:BB70 BC78:BM78 E81:BB81 E89:BB89 I54:BB60 J100:BB108 I100:I102 E101:H101 I104:I109 E109:H109 E54:H61 I61:X61">
      <formula1>"Oui,Non,NA"</formula1>
    </dataValidation>
    <dataValidation type="list" allowBlank="1" showInputMessage="1" showErrorMessage="1" sqref="E96:BB96">
      <formula1>"Moins de 15min,Moins d'1h,1 à 3h,Plus de 3h,NE"</formula1>
    </dataValidation>
    <dataValidation type="list" allowBlank="1" showInputMessage="1" showErrorMessage="1" sqref="E15:BB15">
      <formula1>"1,2,3,4,5,6,Non connu"</formula1>
    </dataValidation>
    <dataValidation type="list" allowBlank="1" showInputMessage="1" showErrorMessage="1" sqref="BC79:BL82 BC69:BL77">
      <formula1>"0,1"</formula1>
    </dataValidation>
    <dataValidation type="list" allowBlank="1" showInputMessage="1" showErrorMessage="1" sqref="E34:BB34 E117:BM117 E49:BB49">
      <formula1>"Oui,Non,NC"</formula1>
    </dataValidation>
    <dataValidation type="list" allowBlank="1" showInputMessage="1" showErrorMessage="1" sqref="E26:BB26">
      <formula1>"inferieur à 20s, superieur à 20s"</formula1>
    </dataValidation>
  </dataValidations>
  <hyperlinks>
    <hyperlink ref="C41" r:id="rId1" tooltip="Liste des Substances classées comme psychotropes en France (23/08/2012)" display="http://ansm.sante.fr/var/ansm_site/storage/original/application/4f30a4c03824bb665e70e6581bf79d66.pdf"/>
    <hyperlink ref="C58" r:id="rId2" tooltip="Liste des anticoagulants : ANSM - Les anticoagulants en France en 2014 : état des lieux , synthèse et surveillance" display="http://ansm.sante.fr/Dossiers/Les-anticoagulants/Les-anticoagulants-en-France-Etudes-et-surveillance/(offset)/0"/>
  </hyperlinks>
  <printOptions horizontalCentered="1"/>
  <pageMargins left="0.19685039370078741" right="0.19685039370078741" top="0.19685039370078741" bottom="0.19685039370078741" header="0.19685039370078741" footer="0.19685039370078741"/>
  <pageSetup paperSize="9" scale="38" fitToWidth="0" fitToHeight="0" orientation="portrait" r:id="rId3"/>
  <rowBreaks count="1" manualBreakCount="1">
    <brk id="65" max="8" man="1"/>
  </rowBreaks>
  <drawing r:id="rId4"/>
  <extLst>
    <ext xmlns:x14="http://schemas.microsoft.com/office/spreadsheetml/2009/9/main" uri="{78C0D931-6437-407d-A8EE-F0AAD7539E65}">
      <x14:conditionalFormattings>
        <x14:conditionalFormatting xmlns:xm="http://schemas.microsoft.com/office/excel/2006/main">
          <x14:cfRule type="dataBar" id="{0C50EE6C-4E20-4B58-A242-7D45C0A77DF7}">
            <x14:dataBar minLength="0" maxLength="100" negativeBarColorSameAsPositive="1" axisPosition="none">
              <x14:cfvo type="min"/>
              <x14:cfvo type="max"/>
            </x14:dataBar>
          </x14:cfRule>
          <xm:sqref>E84:X84</xm:sqref>
        </x14:conditionalFormatting>
        <x14:conditionalFormatting xmlns:xm="http://schemas.microsoft.com/office/excel/2006/main">
          <x14:cfRule type="dataBar" id="{BC681934-86B0-4C15-8867-CFA094A55A7B}">
            <x14:dataBar minLength="0" maxLength="100" negativeBarColorSameAsPositive="1" axisPosition="none">
              <x14:cfvo type="min"/>
              <x14:cfvo type="max"/>
            </x14:dataBar>
          </x14:cfRule>
          <xm:sqref>E84</xm:sqref>
        </x14:conditionalFormatting>
        <x14:conditionalFormatting xmlns:xm="http://schemas.microsoft.com/office/excel/2006/main">
          <x14:cfRule type="dataBar" id="{E0374EC2-447F-4DF3-8425-7F1D877B1FC7}">
            <x14:dataBar minLength="0" maxLength="100" negativeBarColorSameAsPositive="1" axisPosition="none">
              <x14:cfvo type="min"/>
              <x14:cfvo type="max"/>
            </x14:dataBar>
          </x14:cfRule>
          <xm:sqref>F84:X84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rgb="FFFF6699"/>
    <pageSetUpPr autoPageBreaks="0"/>
  </sheetPr>
  <dimension ref="B1:IV245"/>
  <sheetViews>
    <sheetView zoomScale="85" zoomScaleNormal="85" workbookViewId="0">
      <pane xSplit="3" ySplit="4" topLeftCell="D5" activePane="bottomRight" state="frozen"/>
      <selection pane="topRight" activeCell="D1" sqref="D1"/>
      <selection pane="bottomLeft" activeCell="A5" sqref="A5"/>
      <selection pane="bottomRight" activeCell="G156" sqref="G156"/>
    </sheetView>
  </sheetViews>
  <sheetFormatPr baseColWidth="10" defaultRowHeight="12.75" x14ac:dyDescent="0.2"/>
  <cols>
    <col min="1" max="2" width="5.7109375" style="15" customWidth="1"/>
    <col min="3" max="3" width="84" style="16" customWidth="1"/>
    <col min="4" max="4" width="19.85546875" style="57" customWidth="1"/>
    <col min="5" max="5" width="15.28515625" style="23" customWidth="1"/>
    <col min="6" max="6" width="27" style="23" customWidth="1"/>
    <col min="7" max="7" width="19.85546875" style="23" customWidth="1"/>
    <col min="8" max="8" width="3.85546875" style="23" customWidth="1"/>
    <col min="9" max="11" width="17.28515625" style="15" customWidth="1"/>
    <col min="12" max="12" width="11.42578125" style="33"/>
    <col min="13" max="13" width="11.5703125" style="33" customWidth="1"/>
    <col min="14" max="14" width="9.140625" style="15" customWidth="1"/>
    <col min="15" max="15" width="14.85546875" style="15" customWidth="1"/>
    <col min="16" max="16384" width="11.42578125" style="15"/>
  </cols>
  <sheetData>
    <row r="1" spans="2:256" ht="20.100000000000001" customHeight="1" x14ac:dyDescent="0.2">
      <c r="D1" s="15"/>
      <c r="E1" s="15"/>
      <c r="F1" s="15"/>
      <c r="G1" s="15"/>
      <c r="H1" s="15"/>
      <c r="L1" s="15"/>
      <c r="M1" s="15"/>
    </row>
    <row r="2" spans="2:256" s="18" customFormat="1" ht="20.100000000000001" customHeight="1" x14ac:dyDescent="0.2">
      <c r="C2" s="19"/>
      <c r="Q2" s="55"/>
      <c r="R2" s="55"/>
      <c r="S2" s="55"/>
      <c r="T2" s="55"/>
      <c r="U2" s="55"/>
      <c r="V2" s="55"/>
      <c r="W2" s="55"/>
      <c r="X2" s="55"/>
    </row>
    <row r="3" spans="2:256" ht="20.100000000000001" customHeight="1" x14ac:dyDescent="0.2">
      <c r="B3" s="21"/>
      <c r="C3" s="22" t="s">
        <v>60</v>
      </c>
      <c r="D3" s="110"/>
      <c r="E3" s="21" t="s">
        <v>88</v>
      </c>
      <c r="F3" s="21"/>
      <c r="G3" s="21"/>
      <c r="H3" s="33"/>
      <c r="I3" s="240" t="s">
        <v>55</v>
      </c>
      <c r="J3" s="240"/>
      <c r="K3" s="240"/>
      <c r="L3" s="240"/>
      <c r="M3" s="240"/>
      <c r="N3" s="240"/>
      <c r="O3" s="240"/>
      <c r="P3" s="240"/>
      <c r="Q3" s="106"/>
      <c r="R3" s="106"/>
      <c r="S3" s="106"/>
      <c r="T3" s="106"/>
      <c r="U3" s="106"/>
      <c r="V3" s="33"/>
      <c r="W3" s="33"/>
      <c r="X3" s="33"/>
    </row>
    <row r="4" spans="2:256" ht="20.100000000000001" customHeight="1" x14ac:dyDescent="0.2">
      <c r="D4" s="59"/>
      <c r="E4" s="59"/>
      <c r="F4" s="59"/>
      <c r="G4" s="33"/>
      <c r="H4" s="33"/>
      <c r="I4" s="237" t="s">
        <v>12</v>
      </c>
      <c r="J4" s="238"/>
      <c r="K4" s="237" t="s">
        <v>13</v>
      </c>
      <c r="L4" s="238"/>
      <c r="M4" s="237" t="s">
        <v>48</v>
      </c>
      <c r="N4" s="239"/>
      <c r="O4" s="237" t="s">
        <v>204</v>
      </c>
      <c r="P4" s="239"/>
      <c r="Q4" s="33"/>
      <c r="R4" s="33"/>
      <c r="S4" s="33"/>
      <c r="T4" s="33"/>
      <c r="U4" s="33"/>
      <c r="V4" s="33"/>
      <c r="W4" s="33"/>
      <c r="X4" s="33"/>
    </row>
    <row r="5" spans="2:256" ht="20.100000000000001" customHeight="1" x14ac:dyDescent="0.2">
      <c r="B5" s="24" t="s">
        <v>80</v>
      </c>
      <c r="C5" s="25" t="s">
        <v>132</v>
      </c>
      <c r="D5" s="59"/>
      <c r="E5" s="59"/>
      <c r="F5" s="59"/>
      <c r="G5" s="33"/>
      <c r="H5" s="33"/>
      <c r="I5" s="23"/>
      <c r="J5" s="23"/>
      <c r="K5" s="237" t="s">
        <v>212</v>
      </c>
      <c r="L5" s="238"/>
      <c r="M5" s="23"/>
      <c r="O5" s="33"/>
      <c r="P5" s="33"/>
      <c r="Q5" s="33"/>
      <c r="R5" s="33"/>
      <c r="S5" s="33"/>
      <c r="T5" s="33"/>
      <c r="U5" s="33"/>
      <c r="V5" s="33"/>
      <c r="W5" s="33"/>
      <c r="X5" s="33"/>
    </row>
    <row r="6" spans="2:256" s="33" customFormat="1" ht="20.100000000000001" customHeight="1" x14ac:dyDescent="0.2">
      <c r="B6" s="230" t="s">
        <v>178</v>
      </c>
      <c r="C6" s="230"/>
      <c r="D6" s="59"/>
      <c r="E6" s="59"/>
      <c r="F6" s="59"/>
      <c r="G6" s="15"/>
      <c r="H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row>
    <row r="7" spans="2:256" ht="20.100000000000001" customHeight="1" x14ac:dyDescent="0.2">
      <c r="B7" s="15">
        <f>'A - Le recueil de données'!B19</f>
        <v>1</v>
      </c>
      <c r="C7" s="32" t="str">
        <f>'A - Le recueil de données'!C19</f>
        <v>Le dépistage (en préadmission ou à l'admission) est tracé :</v>
      </c>
      <c r="D7" s="59"/>
      <c r="E7" s="59"/>
      <c r="F7" s="59"/>
      <c r="G7" s="15"/>
      <c r="H7" s="15"/>
      <c r="M7" s="15"/>
      <c r="O7" s="33"/>
      <c r="P7" s="107"/>
      <c r="Q7" s="107"/>
    </row>
    <row r="8" spans="2:256" ht="20.100000000000001" customHeight="1" x14ac:dyDescent="0.2">
      <c r="C8" s="119" t="str">
        <f>'A - Le recueil de données'!C20</f>
        <v>Recherche d'antécédents de chute tracée</v>
      </c>
      <c r="D8" s="59"/>
      <c r="E8" s="59"/>
      <c r="F8" s="59"/>
      <c r="G8" s="15"/>
      <c r="H8" s="15"/>
      <c r="I8" s="105">
        <f>COUNTIF('A - Le recueil de données'!$E20:$BB20,I$4)</f>
        <v>0</v>
      </c>
      <c r="J8" s="108" t="e">
        <f>I8/(I8+K8)</f>
        <v>#DIV/0!</v>
      </c>
      <c r="K8" s="102">
        <f>COUNTIF('A - Le recueil de données'!$E20:$BB20,K$4)</f>
        <v>0</v>
      </c>
      <c r="L8" s="109" t="e">
        <f>1-J8</f>
        <v>#DIV/0!</v>
      </c>
      <c r="M8" s="15"/>
      <c r="O8" s="33"/>
      <c r="P8" s="107"/>
      <c r="Q8" s="107"/>
    </row>
    <row r="9" spans="2:256" s="33" customFormat="1" ht="20.100000000000001" customHeight="1" x14ac:dyDescent="0.2">
      <c r="C9" s="119"/>
      <c r="D9" s="59"/>
      <c r="E9" s="59"/>
      <c r="F9" s="59"/>
      <c r="I9" s="120"/>
      <c r="J9" s="121"/>
      <c r="K9" s="120"/>
      <c r="L9" s="121"/>
      <c r="P9" s="137"/>
      <c r="Q9" s="137"/>
    </row>
    <row r="10" spans="2:256" ht="20.100000000000001" customHeight="1" x14ac:dyDescent="0.2">
      <c r="C10" s="119" t="str">
        <f>'A - Le recueil de données'!C21</f>
        <v xml:space="preserve">Réalisation d'au moins un test de mobilisation tracée </v>
      </c>
      <c r="D10" s="59"/>
      <c r="E10" s="59"/>
      <c r="F10" s="59"/>
      <c r="G10" s="15"/>
      <c r="H10" s="15"/>
      <c r="I10" s="105">
        <f>COUNTIF('A - Le recueil de données'!$E21:$BB21,I$4)</f>
        <v>0</v>
      </c>
      <c r="J10" s="108" t="e">
        <f>I10/(I10+K10)</f>
        <v>#DIV/0!</v>
      </c>
      <c r="K10" s="102">
        <f>COUNTIF('A - Le recueil de données'!$E21:$BB21,K$4)</f>
        <v>0</v>
      </c>
      <c r="L10" s="109" t="e">
        <f>1-J10</f>
        <v>#DIV/0!</v>
      </c>
      <c r="M10" s="15"/>
      <c r="O10" s="33"/>
      <c r="P10" s="107"/>
      <c r="Q10" s="107"/>
    </row>
    <row r="11" spans="2:256" s="33" customFormat="1" ht="20.100000000000001" customHeight="1" x14ac:dyDescent="0.2">
      <c r="C11" s="119"/>
      <c r="D11" s="59"/>
      <c r="E11" s="59"/>
      <c r="F11" s="59"/>
      <c r="I11" s="54"/>
      <c r="J11" s="117"/>
      <c r="K11" s="54"/>
      <c r="L11" s="117"/>
      <c r="P11" s="137"/>
      <c r="Q11" s="137"/>
    </row>
    <row r="12" spans="2:256" ht="20.100000000000001" customHeight="1" x14ac:dyDescent="0.2">
      <c r="C12" s="119" t="str">
        <f>'A - Le recueil de données'!C22</f>
        <v>Identification tracée, à l'admission, de facteurs de risque individuelsou de blessure</v>
      </c>
      <c r="D12" s="59"/>
      <c r="E12" s="59"/>
      <c r="F12" s="59"/>
      <c r="G12" s="15"/>
      <c r="H12" s="15"/>
      <c r="I12" s="105">
        <f>COUNTIF('A - Le recueil de données'!$E22:$BB22,I$4)</f>
        <v>0</v>
      </c>
      <c r="J12" s="108" t="e">
        <f>I12/(I12+K12+M12)</f>
        <v>#DIV/0!</v>
      </c>
      <c r="K12" s="102">
        <f>COUNTIF('A - Le recueil de données'!$E22:$BB22,K$4)</f>
        <v>0</v>
      </c>
      <c r="L12" s="109" t="e">
        <f>K12/(K12+I12+M12)</f>
        <v>#DIV/0!</v>
      </c>
      <c r="M12" s="102">
        <f>COUNTIF('A - Le recueil de données'!$E22:$BB22,M$4)</f>
        <v>0</v>
      </c>
      <c r="N12" s="109" t="e">
        <f>M12/(I12+K12+M12)</f>
        <v>#DIV/0!</v>
      </c>
      <c r="O12" s="33"/>
      <c r="P12" s="107"/>
      <c r="Q12" s="107"/>
    </row>
    <row r="13" spans="2:256" ht="20.100000000000001" customHeight="1" x14ac:dyDescent="0.2">
      <c r="C13" s="32"/>
      <c r="D13" s="59"/>
      <c r="E13" s="59"/>
      <c r="F13" s="59"/>
      <c r="G13" s="15"/>
      <c r="H13" s="15"/>
      <c r="I13" s="54"/>
      <c r="J13" s="117"/>
      <c r="K13" s="54"/>
      <c r="L13" s="117"/>
      <c r="M13" s="15"/>
      <c r="O13" s="33"/>
      <c r="P13" s="107"/>
      <c r="Q13" s="107"/>
    </row>
    <row r="14" spans="2:256" ht="20.100000000000001" customHeight="1" x14ac:dyDescent="0.2">
      <c r="B14" s="15">
        <f>'A - Le recueil de données'!B23</f>
        <v>2</v>
      </c>
      <c r="C14" s="32" t="str">
        <f>'A - Le recueil de données'!C23</f>
        <v>Au regard du dossier, le patient/résident est identifié à risque</v>
      </c>
      <c r="D14" s="59"/>
      <c r="E14" s="59"/>
      <c r="F14" s="59"/>
      <c r="G14" s="15"/>
      <c r="H14" s="15"/>
      <c r="I14" s="105">
        <f>COUNTIF('A - Le recueil de données'!$E23:$BB23,I$4)</f>
        <v>0</v>
      </c>
      <c r="J14" s="108" t="e">
        <f>I14/(I14+K14)</f>
        <v>#DIV/0!</v>
      </c>
      <c r="K14" s="102">
        <f>COUNTIF('A - Le recueil de données'!$E23:$BB23,K$4)</f>
        <v>0</v>
      </c>
      <c r="L14" s="109" t="e">
        <f>1-J14</f>
        <v>#DIV/0!</v>
      </c>
      <c r="M14" s="54"/>
      <c r="O14" s="33"/>
    </row>
    <row r="15" spans="2:256" ht="20.100000000000001" customHeight="1" x14ac:dyDescent="0.2">
      <c r="C15" s="32"/>
      <c r="D15" s="59"/>
      <c r="E15" s="59"/>
      <c r="F15" s="59"/>
      <c r="G15" s="15"/>
      <c r="H15" s="15"/>
      <c r="I15" s="54"/>
      <c r="J15" s="117"/>
      <c r="K15" s="54"/>
      <c r="L15" s="117"/>
      <c r="M15" s="15"/>
      <c r="O15" s="33"/>
      <c r="P15" s="107"/>
      <c r="Q15" s="107"/>
    </row>
    <row r="16" spans="2:256" ht="20.100000000000001" customHeight="1" x14ac:dyDescent="0.2">
      <c r="B16" s="15">
        <f>'A - Le recueil de données'!B24</f>
        <v>3</v>
      </c>
      <c r="C16" s="32" t="str">
        <f>'A - Le recueil de données'!C24</f>
        <v xml:space="preserve">Dépistage le jour de l'audit : </v>
      </c>
      <c r="D16" s="59"/>
      <c r="E16" s="59"/>
      <c r="F16" s="59"/>
      <c r="G16" s="15"/>
      <c r="H16" s="15"/>
      <c r="I16" s="99"/>
      <c r="J16" s="99"/>
      <c r="K16" s="99"/>
      <c r="L16" s="59"/>
      <c r="M16" s="54"/>
      <c r="O16" s="33"/>
    </row>
    <row r="17" spans="2:17" ht="20.100000000000001" customHeight="1" x14ac:dyDescent="0.2">
      <c r="C17" s="119" t="str">
        <f>'A - Le recueil de données'!C25</f>
        <v>Le patient a-t-il chuté dans l'année ?</v>
      </c>
      <c r="D17" s="59"/>
      <c r="E17" s="59"/>
      <c r="F17" s="59"/>
      <c r="G17" s="99"/>
      <c r="H17" s="99"/>
      <c r="I17" s="105">
        <f>COUNTIF('A - Le recueil de données'!$E25:$BB25,I$4)</f>
        <v>0</v>
      </c>
      <c r="J17" s="108" t="e">
        <f>I17/(I17+K17+M17)</f>
        <v>#DIV/0!</v>
      </c>
      <c r="K17" s="102">
        <f>COUNTIF('A - Le recueil de données'!$E25:$BB25,K$4)</f>
        <v>0</v>
      </c>
      <c r="L17" s="109" t="e">
        <f>K17/(K17+I17+M17)</f>
        <v>#DIV/0!</v>
      </c>
      <c r="M17" s="102">
        <f>COUNTIF('A - Le recueil de données'!$E25:$BB25,M$4)</f>
        <v>0</v>
      </c>
      <c r="N17" s="109" t="e">
        <f>M17/(I17+K17+M17)</f>
        <v>#DIV/0!</v>
      </c>
      <c r="O17" s="112"/>
    </row>
    <row r="18" spans="2:17" ht="20.100000000000001" customHeight="1" x14ac:dyDescent="0.2">
      <c r="C18" s="119"/>
      <c r="D18" s="59"/>
      <c r="E18" s="59"/>
      <c r="F18" s="59"/>
      <c r="G18" s="99"/>
      <c r="H18" s="99"/>
      <c r="I18" s="241" t="s">
        <v>193</v>
      </c>
      <c r="J18" s="241"/>
      <c r="K18" s="241" t="s">
        <v>194</v>
      </c>
      <c r="L18" s="241"/>
      <c r="N18" s="50"/>
      <c r="O18" s="112"/>
    </row>
    <row r="19" spans="2:17" ht="20.100000000000001" customHeight="1" x14ac:dyDescent="0.2">
      <c r="C19" s="119" t="str">
        <f>'A - Le recueil de données'!C26</f>
        <v>Résultat du test Timed up and go (test considéré comme anormal si &gt; 20 sec)</v>
      </c>
      <c r="D19" s="59"/>
      <c r="E19" s="59"/>
      <c r="F19" s="59"/>
      <c r="G19" s="99"/>
      <c r="H19" s="99"/>
      <c r="I19" s="105">
        <f>COUNTIF('A - Le recueil de données'!$E26:$BB26,I$18)</f>
        <v>0</v>
      </c>
      <c r="J19" s="108" t="e">
        <f>I19/(I19+K19+M19)</f>
        <v>#DIV/0!</v>
      </c>
      <c r="K19" s="102">
        <f>COUNTIF('A - Le recueil de données'!$E26:$BB26,K$18)</f>
        <v>0</v>
      </c>
      <c r="L19" s="201" t="e">
        <f>1-J19</f>
        <v>#DIV/0!</v>
      </c>
      <c r="N19" s="50"/>
      <c r="O19" s="54"/>
    </row>
    <row r="20" spans="2:17" ht="20.100000000000001" customHeight="1" x14ac:dyDescent="0.2">
      <c r="C20" s="56"/>
      <c r="D20" s="59"/>
      <c r="E20" s="59"/>
      <c r="F20" s="59"/>
      <c r="G20" s="99"/>
      <c r="H20" s="99"/>
      <c r="I20" s="54"/>
      <c r="J20" s="54"/>
      <c r="K20" s="33"/>
      <c r="N20" s="50"/>
      <c r="O20" s="54"/>
    </row>
    <row r="21" spans="2:17" ht="20.100000000000001" customHeight="1" x14ac:dyDescent="0.2">
      <c r="C21" s="32"/>
      <c r="D21" s="59"/>
      <c r="E21" s="59"/>
      <c r="F21" s="59"/>
      <c r="G21" s="15"/>
      <c r="H21" s="15"/>
      <c r="L21" s="15"/>
      <c r="M21" s="15"/>
      <c r="O21" s="33"/>
      <c r="P21" s="107"/>
      <c r="Q21" s="107"/>
    </row>
    <row r="22" spans="2:17" ht="20.100000000000001" customHeight="1" x14ac:dyDescent="0.2">
      <c r="B22" s="15">
        <f>'A - Le recueil de données'!B27</f>
        <v>4</v>
      </c>
      <c r="C22" s="32" t="str">
        <f>'A - Le recueil de données'!C27</f>
        <v>Le patient est identifié à risque de chute le jour de l'audit (calcul automatique)</v>
      </c>
      <c r="D22" s="59"/>
      <c r="E22" s="59"/>
      <c r="F22" s="59"/>
      <c r="G22" s="15"/>
      <c r="H22" s="15"/>
      <c r="I22" s="105">
        <f>COUNTIF('A - Le recueil de données'!$E27:$BB27,I$4)</f>
        <v>0</v>
      </c>
      <c r="J22" s="108" t="e">
        <f>I22/(I22+K22+M22)</f>
        <v>#DIV/0!</v>
      </c>
      <c r="K22" s="102">
        <f>COUNTIF('A - Le recueil de données'!$E27:$BB27,K$4)</f>
        <v>0</v>
      </c>
      <c r="L22" s="109" t="e">
        <f>1-J22</f>
        <v>#DIV/0!</v>
      </c>
      <c r="M22" s="15"/>
      <c r="O22" s="33"/>
      <c r="P22" s="107"/>
      <c r="Q22" s="107"/>
    </row>
    <row r="23" spans="2:17" ht="20.100000000000001" customHeight="1" x14ac:dyDescent="0.2">
      <c r="B23" s="230" t="s">
        <v>133</v>
      </c>
      <c r="C23" s="230"/>
      <c r="D23" s="59"/>
      <c r="E23" s="59"/>
      <c r="F23" s="59"/>
      <c r="G23" s="15"/>
      <c r="H23" s="15"/>
      <c r="L23" s="15"/>
      <c r="M23" s="15"/>
      <c r="O23" s="33"/>
      <c r="P23" s="107"/>
      <c r="Q23" s="107"/>
    </row>
    <row r="24" spans="2:17" ht="20.100000000000001" customHeight="1" x14ac:dyDescent="0.2">
      <c r="B24" s="15">
        <f>'A - Le recueil de données'!B29</f>
        <v>5</v>
      </c>
      <c r="C24" s="32" t="str">
        <f>'A - Le recueil de données'!C29</f>
        <v>La recherche des facteurs de risque (individuels favorisants, individuels comportementaux, environnementaux) est tracée</v>
      </c>
      <c r="D24" s="59"/>
      <c r="E24" s="59"/>
      <c r="F24" s="59"/>
      <c r="G24" s="15"/>
      <c r="H24" s="15"/>
      <c r="I24" s="105">
        <f>COUNTIF('A - Le recueil de données'!$E29:$BB29,I$4)</f>
        <v>0</v>
      </c>
      <c r="J24" s="108" t="e">
        <f>I24/(I24+K24+M24)</f>
        <v>#DIV/0!</v>
      </c>
      <c r="K24" s="102">
        <f>COUNTIF('A - Le recueil de données'!$E29:$BB29,K$4)</f>
        <v>0</v>
      </c>
      <c r="L24" s="109" t="e">
        <f>1-J24</f>
        <v>#DIV/0!</v>
      </c>
      <c r="M24" s="15"/>
      <c r="O24" s="33"/>
    </row>
    <row r="25" spans="2:17" s="33" customFormat="1" ht="20.100000000000001" customHeight="1" x14ac:dyDescent="0.2">
      <c r="C25" s="32"/>
      <c r="D25" s="59"/>
      <c r="E25" s="59"/>
      <c r="F25" s="59"/>
      <c r="I25" s="120"/>
      <c r="J25" s="121"/>
      <c r="K25" s="120"/>
      <c r="L25" s="121"/>
    </row>
    <row r="26" spans="2:17" ht="20.100000000000001" customHeight="1" x14ac:dyDescent="0.2">
      <c r="B26" s="15">
        <f>'A - Le recueil de données'!B30</f>
        <v>6</v>
      </c>
      <c r="C26" s="32" t="str">
        <f>'A - Le recueil de données'!C30</f>
        <v>La recherche des facteurs de risque de blessure est tracée</v>
      </c>
      <c r="D26" s="59"/>
      <c r="E26" s="59"/>
      <c r="F26" s="59"/>
      <c r="G26" s="15"/>
      <c r="H26" s="15"/>
      <c r="I26" s="105">
        <f>COUNTIF('A - Le recueil de données'!$E30:$BB30,I$4)</f>
        <v>0</v>
      </c>
      <c r="J26" s="108" t="e">
        <f>I26/(I26+K26+M26)</f>
        <v>#DIV/0!</v>
      </c>
      <c r="K26" s="102">
        <f>COUNTIF('A - Le recueil de données'!$E30:$BB30,K$4)</f>
        <v>0</v>
      </c>
      <c r="L26" s="109" t="e">
        <f>1-J26</f>
        <v>#DIV/0!</v>
      </c>
      <c r="M26" s="99"/>
      <c r="O26" s="33"/>
    </row>
    <row r="27" spans="2:17" ht="20.100000000000001" customHeight="1" x14ac:dyDescent="0.2">
      <c r="C27" s="32"/>
      <c r="D27" s="59"/>
      <c r="E27" s="59"/>
      <c r="F27" s="59"/>
      <c r="G27" s="15"/>
      <c r="H27" s="15"/>
      <c r="M27" s="15"/>
      <c r="O27" s="33"/>
    </row>
    <row r="28" spans="2:17" ht="20.100000000000001" customHeight="1" x14ac:dyDescent="0.2">
      <c r="B28" s="15">
        <f>'A - Le recueil de données'!B31</f>
        <v>7</v>
      </c>
      <c r="C28" s="32" t="str">
        <f>'A - Le recueil de données'!C31</f>
        <v xml:space="preserve"> Le jour de l'audit, le patient/résident présente les facteurs de risque de chute suivants :</v>
      </c>
      <c r="D28" s="59"/>
      <c r="E28" s="59"/>
      <c r="F28" s="59"/>
      <c r="G28" s="15"/>
      <c r="H28" s="15"/>
      <c r="I28" s="227"/>
      <c r="J28" s="228"/>
      <c r="K28" s="227"/>
      <c r="L28" s="228"/>
      <c r="M28" s="15"/>
      <c r="O28" s="33"/>
    </row>
    <row r="29" spans="2:17" ht="20.100000000000001" customHeight="1" x14ac:dyDescent="0.2">
      <c r="B29" s="234" t="s">
        <v>159</v>
      </c>
      <c r="C29" s="56" t="str">
        <f>'A - Le recueil de données'!C33</f>
        <v>Âge supérieur à 80 ans</v>
      </c>
      <c r="D29" s="59"/>
      <c r="E29" s="59"/>
      <c r="F29" s="59"/>
      <c r="G29" s="15"/>
      <c r="H29" s="15"/>
      <c r="I29" s="105">
        <f>COUNTIF('A - Le recueil de données'!$E33:$BB33,I$4)</f>
        <v>0</v>
      </c>
      <c r="J29" s="108" t="e">
        <f>I29/(I29+K29+M29)</f>
        <v>#DIV/0!</v>
      </c>
      <c r="K29" s="102">
        <f>COUNTIF('A - Le recueil de données'!$E33:$BB33,K$4)</f>
        <v>0</v>
      </c>
      <c r="L29" s="109" t="e">
        <f>1-J29</f>
        <v>#DIV/0!</v>
      </c>
      <c r="M29" s="15"/>
      <c r="O29" s="33"/>
    </row>
    <row r="30" spans="2:17" ht="20.100000000000001" customHeight="1" x14ac:dyDescent="0.2">
      <c r="B30" s="235"/>
      <c r="C30" s="56"/>
      <c r="D30" s="59"/>
      <c r="E30" s="59"/>
      <c r="F30" s="59"/>
      <c r="G30" s="15"/>
      <c r="H30" s="15"/>
      <c r="L30" s="15"/>
      <c r="M30" s="15"/>
      <c r="O30" s="33"/>
    </row>
    <row r="31" spans="2:17" ht="20.100000000000001" customHeight="1" x14ac:dyDescent="0.2">
      <c r="B31" s="235"/>
      <c r="C31" s="56" t="str">
        <f>'A - Le recueil de données'!C34</f>
        <v>Antécédents de chutes</v>
      </c>
      <c r="D31" s="59"/>
      <c r="E31" s="59"/>
      <c r="F31" s="59"/>
      <c r="G31" s="15"/>
      <c r="H31" s="15"/>
      <c r="I31" s="105">
        <f>COUNTIF('A - Le recueil de données'!$E34:$BB34,I$4)</f>
        <v>0</v>
      </c>
      <c r="J31" s="108" t="e">
        <f>I31/(I31+K31+M31)</f>
        <v>#DIV/0!</v>
      </c>
      <c r="K31" s="102">
        <f>COUNTIF('A - Le recueil de données'!$E33:$BB33,K$4)</f>
        <v>0</v>
      </c>
      <c r="L31" s="109" t="e">
        <f>K31/(K31+I31+M31)</f>
        <v>#DIV/0!</v>
      </c>
      <c r="M31" s="102">
        <f>COUNTIF('A - Le recueil de données'!$E34:$BB34,O$4)</f>
        <v>0</v>
      </c>
      <c r="N31" s="109" t="e">
        <f>M31/(I31+K31+M31)</f>
        <v>#DIV/0!</v>
      </c>
    </row>
    <row r="32" spans="2:17" ht="20.100000000000001" customHeight="1" x14ac:dyDescent="0.2">
      <c r="B32" s="235"/>
      <c r="C32" s="56"/>
      <c r="D32" s="59"/>
      <c r="E32" s="59"/>
      <c r="F32" s="59"/>
      <c r="G32" s="15"/>
      <c r="H32" s="15"/>
      <c r="L32" s="15"/>
    </row>
    <row r="33" spans="2:24" ht="20.100000000000001" customHeight="1" x14ac:dyDescent="0.2">
      <c r="B33" s="235"/>
      <c r="C33" s="56" t="str">
        <f>'A - Le recueil de données'!C35</f>
        <v>Pathologies neuro-gériatrique : Parkinson, Démence, Déclin cognitif, Dépression</v>
      </c>
      <c r="D33" s="59"/>
      <c r="E33" s="59"/>
      <c r="F33" s="59"/>
      <c r="G33" s="15"/>
      <c r="H33" s="15"/>
      <c r="I33" s="105">
        <f>COUNTIF('A - Le recueil de données'!$E35:$BB35,I$4)</f>
        <v>0</v>
      </c>
      <c r="J33" s="108" t="e">
        <f>I33/(I33+K33+O33)</f>
        <v>#DIV/0!</v>
      </c>
      <c r="K33" s="102">
        <f>COUNTIF('A - Le recueil de données'!$E35:$BB35,K$4)</f>
        <v>0</v>
      </c>
      <c r="L33" s="109" t="e">
        <f>1-J33</f>
        <v>#DIV/0!</v>
      </c>
    </row>
    <row r="34" spans="2:24" ht="20.100000000000001" customHeight="1" x14ac:dyDescent="0.2">
      <c r="B34" s="235"/>
    </row>
    <row r="35" spans="2:24" ht="20.100000000000001" customHeight="1" x14ac:dyDescent="0.2">
      <c r="B35" s="235"/>
      <c r="C35" s="56" t="str">
        <f>'A - Le recueil de données'!C36</f>
        <v xml:space="preserve">Troubles mictionnels : incontinence urinaire, impériosité urinaire </v>
      </c>
      <c r="D35" s="59"/>
      <c r="E35" s="59"/>
      <c r="F35" s="59"/>
      <c r="G35" s="15"/>
      <c r="H35" s="15"/>
      <c r="I35" s="114">
        <f>COUNTIF('A - Le recueil de données'!$E36:$BB36,I$4)</f>
        <v>0</v>
      </c>
      <c r="J35" s="108" t="e">
        <f>I35/(I35+K35+O35)</f>
        <v>#DIV/0!</v>
      </c>
      <c r="K35" s="102">
        <f>COUNTIF('A - Le recueil de données'!$E36:$BB36,K$4)</f>
        <v>0</v>
      </c>
      <c r="L35" s="109" t="e">
        <f>1-J35</f>
        <v>#DIV/0!</v>
      </c>
    </row>
    <row r="36" spans="2:24" ht="20.100000000000001" customHeight="1" x14ac:dyDescent="0.2">
      <c r="B36" s="235"/>
      <c r="C36" s="56"/>
      <c r="D36" s="59"/>
      <c r="E36" s="59"/>
      <c r="F36" s="59"/>
      <c r="G36" s="15"/>
      <c r="H36" s="15"/>
      <c r="L36" s="15"/>
    </row>
    <row r="37" spans="2:24" ht="20.100000000000001" customHeight="1" x14ac:dyDescent="0.2">
      <c r="B37" s="235"/>
      <c r="C37" s="56" t="str">
        <f>'A - Le recueil de données'!C37</f>
        <v>Troubles locomoteurs et musculaires : 
- Diminution de la force musculaire aux membres inférieurs
- Préhension manuelle réduite, 
- Trouble de la marche (anomalie et vitesse), 
- Equilibre postural et/ou dynamique altéré</v>
      </c>
      <c r="D37" s="59"/>
      <c r="E37" s="59"/>
      <c r="F37" s="59"/>
      <c r="G37" s="15"/>
      <c r="H37" s="15"/>
      <c r="I37" s="105">
        <f>COUNTIF('A - Le recueil de données'!$E37:$BB37,I$4)</f>
        <v>0</v>
      </c>
      <c r="J37" s="108" t="e">
        <f>I37/(I37+K37+O37)</f>
        <v>#DIV/0!</v>
      </c>
      <c r="K37" s="102">
        <f>COUNTIF('A - Le recueil de données'!$E37:$BB37,K$4)</f>
        <v>0</v>
      </c>
      <c r="L37" s="109" t="e">
        <f>1-J37</f>
        <v>#DIV/0!</v>
      </c>
    </row>
    <row r="38" spans="2:24" ht="20.100000000000001" customHeight="1" x14ac:dyDescent="0.2">
      <c r="B38" s="235"/>
    </row>
    <row r="39" spans="2:24" ht="20.100000000000001" customHeight="1" x14ac:dyDescent="0.2">
      <c r="B39" s="235"/>
      <c r="C39" s="129" t="str">
        <f>'A - Le recueil de données'!C38</f>
        <v>Diabète</v>
      </c>
      <c r="I39" s="105">
        <f>COUNTIF('A - Le recueil de données'!$E38:$BB38,I$4)</f>
        <v>0</v>
      </c>
      <c r="J39" s="108" t="e">
        <f>I39/(I39+K39+O39)</f>
        <v>#DIV/0!</v>
      </c>
      <c r="K39" s="102">
        <f>COUNTIF('A - Le recueil de données'!$E38:$BB38,K$4)</f>
        <v>0</v>
      </c>
      <c r="L39" s="109" t="e">
        <f>1-J39</f>
        <v>#DIV/0!</v>
      </c>
    </row>
    <row r="40" spans="2:24" ht="20.100000000000001" customHeight="1" x14ac:dyDescent="0.2">
      <c r="B40" s="235"/>
    </row>
    <row r="41" spans="2:24" ht="20.100000000000001" customHeight="1" x14ac:dyDescent="0.2">
      <c r="B41" s="235"/>
      <c r="C41" s="56" t="str">
        <f>'A - Le recueil de données'!C39</f>
        <v>Réduction de l’acuité visuelle</v>
      </c>
      <c r="D41" s="111"/>
      <c r="E41" s="111"/>
      <c r="F41" s="111"/>
      <c r="G41" s="51"/>
      <c r="H41" s="51"/>
      <c r="I41" s="105">
        <f>COUNTIF('A - Le recueil de données'!$E39:$BB39,I$4)</f>
        <v>0</v>
      </c>
      <c r="J41" s="108" t="e">
        <f>I41/(I41+K41+O41)</f>
        <v>#DIV/0!</v>
      </c>
      <c r="K41" s="102">
        <f>COUNTIF('A - Le recueil de données'!$E39:$BB39,K$4)</f>
        <v>0</v>
      </c>
      <c r="L41" s="109" t="e">
        <f>1-J41</f>
        <v>#DIV/0!</v>
      </c>
      <c r="P41" s="51"/>
      <c r="Q41" s="51"/>
      <c r="R41" s="51"/>
      <c r="S41" s="51"/>
      <c r="T41" s="51"/>
      <c r="U41" s="51"/>
      <c r="V41" s="51"/>
      <c r="W41" s="51"/>
      <c r="X41" s="51"/>
    </row>
    <row r="42" spans="2:24" ht="20.100000000000001" customHeight="1" x14ac:dyDescent="0.2">
      <c r="B42" s="235"/>
      <c r="C42" s="56"/>
      <c r="D42" s="111"/>
      <c r="E42" s="111"/>
      <c r="F42" s="111"/>
      <c r="G42" s="51"/>
      <c r="H42" s="51"/>
      <c r="L42" s="15"/>
      <c r="P42" s="51"/>
      <c r="Q42" s="51"/>
      <c r="R42" s="51"/>
      <c r="S42" s="51"/>
      <c r="T42" s="51"/>
      <c r="U42" s="51"/>
      <c r="V42" s="51"/>
      <c r="W42" s="51"/>
      <c r="X42" s="51"/>
    </row>
    <row r="43" spans="2:24" ht="20.100000000000001" customHeight="1" x14ac:dyDescent="0.2">
      <c r="B43" s="235"/>
      <c r="C43" s="56" t="str">
        <f>'A - Le recueil de données'!C40</f>
        <v>Prise de plus de 4 médicaments</v>
      </c>
      <c r="D43" s="59"/>
      <c r="E43" s="59"/>
      <c r="F43" s="59"/>
      <c r="G43" s="15"/>
      <c r="H43" s="15"/>
      <c r="I43" s="114">
        <f>COUNTIF('A - Le recueil de données'!$E40:$BB40,I$4)</f>
        <v>0</v>
      </c>
      <c r="J43" s="108" t="e">
        <f>I43/(I43+K43+O43)</f>
        <v>#DIV/0!</v>
      </c>
      <c r="K43" s="102">
        <f>COUNTIF('A - Le recueil de données'!$E40:$BB40,K$4)</f>
        <v>0</v>
      </c>
      <c r="L43" s="109" t="e">
        <f>1-J43</f>
        <v>#DIV/0!</v>
      </c>
    </row>
    <row r="44" spans="2:24" s="33" customFormat="1" ht="20.100000000000001" customHeight="1" x14ac:dyDescent="0.2">
      <c r="B44" s="235"/>
      <c r="C44" s="56"/>
      <c r="D44" s="59"/>
      <c r="E44" s="59"/>
      <c r="F44" s="59"/>
      <c r="I44" s="130"/>
      <c r="J44" s="117"/>
      <c r="K44" s="54"/>
      <c r="L44" s="117"/>
    </row>
    <row r="45" spans="2:24" ht="20.100000000000001" customHeight="1" x14ac:dyDescent="0.2">
      <c r="B45" s="235"/>
      <c r="C45" s="119" t="str">
        <f>'A - Le recueil de données'!C41</f>
        <v>Prise de psychotrope(s)</v>
      </c>
      <c r="D45" s="59"/>
      <c r="E45" s="59"/>
      <c r="F45" s="59"/>
      <c r="G45" s="15"/>
      <c r="H45" s="15"/>
      <c r="I45" s="114">
        <f>COUNTIF('A - Le recueil de données'!$E41:$BB41,I$4)</f>
        <v>0</v>
      </c>
      <c r="J45" s="108" t="e">
        <f>I45/(I45+K45+O45)</f>
        <v>#DIV/0!</v>
      </c>
      <c r="K45" s="102">
        <f>COUNTIF('A - Le recueil de données'!$E41:$BB41,K$4)</f>
        <v>0</v>
      </c>
      <c r="L45" s="109" t="e">
        <f>1-J45</f>
        <v>#DIV/0!</v>
      </c>
    </row>
    <row r="46" spans="2:24" s="33" customFormat="1" ht="20.100000000000001" customHeight="1" x14ac:dyDescent="0.2">
      <c r="B46" s="235"/>
      <c r="C46" s="119"/>
      <c r="D46" s="59"/>
      <c r="E46" s="59"/>
      <c r="F46" s="59"/>
      <c r="I46" s="130"/>
      <c r="J46" s="117"/>
      <c r="K46" s="54"/>
      <c r="L46" s="117"/>
    </row>
    <row r="47" spans="2:24" ht="20.100000000000001" customHeight="1" x14ac:dyDescent="0.2">
      <c r="B47" s="235"/>
      <c r="C47" s="119" t="str">
        <f>'A - Le recueil de données'!C42</f>
        <v xml:space="preserve">Dénutrition (IMC &lt; 18,5 ; perte de poids les 6 derniers mois : Albumine ; CRP) </v>
      </c>
      <c r="D47" s="59"/>
      <c r="E47" s="59"/>
      <c r="F47" s="59"/>
      <c r="G47" s="15"/>
      <c r="H47" s="15"/>
      <c r="I47" s="114">
        <f>COUNTIF('A - Le recueil de données'!$E42:$BB42,I$4)</f>
        <v>0</v>
      </c>
      <c r="J47" s="108" t="e">
        <f>I47/(I47+K47+O47)</f>
        <v>#DIV/0!</v>
      </c>
      <c r="K47" s="102">
        <f>COUNTIF('A - Le recueil de données'!$E42:$BB42,K$4)</f>
        <v>0</v>
      </c>
      <c r="L47" s="109" t="e">
        <f>1-J47</f>
        <v>#DIV/0!</v>
      </c>
    </row>
    <row r="48" spans="2:24" ht="20.100000000000001" customHeight="1" x14ac:dyDescent="0.2">
      <c r="B48" s="236"/>
      <c r="C48" s="118"/>
      <c r="D48" s="59"/>
      <c r="E48" s="59"/>
      <c r="F48" s="59"/>
      <c r="G48" s="15"/>
      <c r="H48" s="15"/>
      <c r="L48" s="15"/>
    </row>
    <row r="49" spans="2:24" ht="20.100000000000001" customHeight="1" x14ac:dyDescent="0.2">
      <c r="B49" s="231" t="s">
        <v>137</v>
      </c>
      <c r="C49" s="56" t="str">
        <f>'A - Le recueil de données'!C44</f>
        <v>Alcool </v>
      </c>
      <c r="D49" s="59"/>
      <c r="E49" s="59"/>
      <c r="F49" s="59"/>
      <c r="G49" s="33"/>
      <c r="H49" s="33"/>
      <c r="I49" s="105">
        <f>COUNTIF('A - Le recueil de données'!$E44:$BB44,I$4)</f>
        <v>0</v>
      </c>
      <c r="J49" s="108" t="e">
        <f>I49/(I49+K49+O49)</f>
        <v>#DIV/0!</v>
      </c>
      <c r="K49" s="102">
        <f>COUNTIF('A - Le recueil de données'!$E44:$BB44,K$4)</f>
        <v>0</v>
      </c>
      <c r="L49" s="109" t="e">
        <f>1-J49</f>
        <v>#DIV/0!</v>
      </c>
      <c r="P49" s="33"/>
      <c r="Q49" s="33"/>
      <c r="R49" s="33"/>
      <c r="S49" s="33"/>
      <c r="T49" s="33"/>
      <c r="U49" s="33"/>
      <c r="V49" s="33"/>
      <c r="W49" s="33"/>
      <c r="X49" s="33"/>
    </row>
    <row r="50" spans="2:24" ht="20.100000000000001" customHeight="1" x14ac:dyDescent="0.2">
      <c r="B50" s="232"/>
      <c r="C50" s="118"/>
      <c r="D50" s="59"/>
      <c r="E50" s="59"/>
      <c r="F50" s="59"/>
      <c r="G50" s="33"/>
      <c r="H50" s="33"/>
      <c r="L50" s="15"/>
      <c r="P50" s="33"/>
      <c r="Q50" s="33"/>
      <c r="R50" s="33"/>
      <c r="S50" s="33"/>
      <c r="T50" s="33"/>
      <c r="U50" s="33"/>
      <c r="V50" s="33"/>
      <c r="W50" s="33"/>
      <c r="X50" s="33"/>
    </row>
    <row r="51" spans="2:24" ht="20.100000000000001" customHeight="1" x14ac:dyDescent="0.2">
      <c r="B51" s="232"/>
      <c r="C51" s="56" t="str">
        <f>'A - Le recueil de données'!C45</f>
        <v>Sédentarité</v>
      </c>
      <c r="D51" s="59"/>
      <c r="E51" s="59"/>
      <c r="F51" s="59"/>
      <c r="G51" s="15"/>
      <c r="H51" s="15"/>
      <c r="I51" s="105">
        <f>COUNTIF('A - Le recueil de données'!$E45:$BB45,I$4)</f>
        <v>0</v>
      </c>
      <c r="J51" s="108" t="e">
        <f>I51/(I51+K51+O51)</f>
        <v>#DIV/0!</v>
      </c>
      <c r="K51" s="102">
        <f>COUNTIF('A - Le recueil de données'!$E45:$BB45,K$4)</f>
        <v>0</v>
      </c>
      <c r="L51" s="109" t="e">
        <f>1-J51</f>
        <v>#DIV/0!</v>
      </c>
    </row>
    <row r="52" spans="2:24" ht="20.100000000000001" customHeight="1" x14ac:dyDescent="0.2">
      <c r="B52" s="232"/>
      <c r="C52" s="56"/>
      <c r="D52" s="59"/>
      <c r="E52" s="59"/>
      <c r="F52" s="59"/>
      <c r="G52" s="15"/>
      <c r="H52" s="15"/>
      <c r="I52" s="99"/>
      <c r="J52" s="99"/>
      <c r="K52" s="99"/>
      <c r="L52" s="59"/>
      <c r="M52" s="99"/>
      <c r="O52" s="33"/>
    </row>
    <row r="53" spans="2:24" ht="20.100000000000001" customHeight="1" x14ac:dyDescent="0.2">
      <c r="B53" s="232"/>
      <c r="C53" s="56" t="str">
        <f>'A - Le recueil de données'!C46</f>
        <v>Prise de risque : ex. automédication, ménage en hauteur, etc.</v>
      </c>
      <c r="D53" s="59"/>
      <c r="E53" s="59"/>
      <c r="F53" s="59"/>
      <c r="G53" s="15"/>
      <c r="H53" s="15"/>
      <c r="I53" s="105">
        <f>COUNTIF('A - Le recueil de données'!$E46:$BB46,I$4)</f>
        <v>0</v>
      </c>
      <c r="J53" s="108" t="e">
        <f>I53/(I53+K53+O53)</f>
        <v>#DIV/0!</v>
      </c>
      <c r="K53" s="102">
        <f>COUNTIF('A - Le recueil de données'!$E46:$BB46,K$4)</f>
        <v>0</v>
      </c>
      <c r="L53" s="109" t="e">
        <f>1-J53</f>
        <v>#DIV/0!</v>
      </c>
      <c r="M53" s="99"/>
      <c r="O53" s="33"/>
    </row>
    <row r="54" spans="2:24" ht="20.100000000000001" customHeight="1" x14ac:dyDescent="0.2">
      <c r="C54" s="56"/>
      <c r="D54" s="59"/>
      <c r="E54" s="59"/>
      <c r="F54" s="59"/>
      <c r="G54" s="15"/>
      <c r="H54" s="15"/>
      <c r="I54" s="99"/>
      <c r="J54" s="99"/>
      <c r="K54" s="99"/>
      <c r="L54" s="59"/>
      <c r="M54" s="99"/>
      <c r="O54" s="33"/>
    </row>
    <row r="55" spans="2:24" ht="20.100000000000001" customHeight="1" x14ac:dyDescent="0.2">
      <c r="B55" s="231" t="s">
        <v>186</v>
      </c>
      <c r="C55" s="119" t="str">
        <f>'A - Le recueil de données'!C48</f>
        <v>Aide technique inadaptée</v>
      </c>
      <c r="D55" s="59"/>
      <c r="E55" s="59"/>
      <c r="F55" s="59"/>
      <c r="G55" s="15"/>
      <c r="H55" s="15"/>
      <c r="I55" s="105">
        <f>COUNTIF('A - Le recueil de données'!$E48:$BB48,I$4)</f>
        <v>0</v>
      </c>
      <c r="J55" s="108" t="e">
        <f>I55/(I55+K55+O55)</f>
        <v>#DIV/0!</v>
      </c>
      <c r="K55" s="102">
        <f>COUNTIF('A - Le recueil de données'!$E48:$BB48,K$4)</f>
        <v>0</v>
      </c>
      <c r="L55" s="109" t="e">
        <f>1-J55</f>
        <v>#DIV/0!</v>
      </c>
      <c r="M55" s="99"/>
      <c r="O55" s="33"/>
    </row>
    <row r="56" spans="2:24" ht="20.100000000000001" customHeight="1" x14ac:dyDescent="0.2">
      <c r="B56" s="232"/>
      <c r="C56" s="56"/>
      <c r="D56" s="59"/>
      <c r="E56" s="59"/>
      <c r="F56" s="59"/>
      <c r="G56" s="15"/>
      <c r="H56" s="15"/>
      <c r="I56" s="99"/>
      <c r="J56" s="99"/>
      <c r="K56" s="99"/>
      <c r="L56" s="59"/>
      <c r="M56" s="99"/>
      <c r="O56" s="33"/>
    </row>
    <row r="57" spans="2:24" ht="20.100000000000001" customHeight="1" x14ac:dyDescent="0.2">
      <c r="B57" s="232"/>
      <c r="C57" s="119" t="str">
        <f>'A - Le recueil de données'!C49</f>
        <v>Chaussage et habillage inadaptés</v>
      </c>
      <c r="D57" s="59"/>
      <c r="E57" s="59"/>
      <c r="F57" s="59"/>
      <c r="G57" s="15"/>
      <c r="H57" s="15"/>
      <c r="I57" s="105">
        <f>COUNTIF('A - Le recueil de données'!$E49:$BB49,I$4)</f>
        <v>0</v>
      </c>
      <c r="J57" s="108" t="e">
        <f>I57/(I57+K57+M57)</f>
        <v>#DIV/0!</v>
      </c>
      <c r="K57" s="102">
        <f>COUNTIF('A - Le recueil de données'!$E49:$BB49,K$4)</f>
        <v>0</v>
      </c>
      <c r="L57" s="109" t="e">
        <f>1-J57</f>
        <v>#DIV/0!</v>
      </c>
      <c r="M57" s="102">
        <f>COUNTIF('A - Le recueil de données'!$E60:$BB60,O$4)</f>
        <v>0</v>
      </c>
      <c r="N57" s="109" t="e">
        <f>M57/(I57+K57+M57)</f>
        <v>#DIV/0!</v>
      </c>
    </row>
    <row r="58" spans="2:24" ht="20.100000000000001" customHeight="1" x14ac:dyDescent="0.2">
      <c r="B58" s="232"/>
      <c r="C58" s="56"/>
      <c r="D58" s="59"/>
      <c r="E58" s="59"/>
      <c r="F58" s="59"/>
      <c r="G58" s="15"/>
      <c r="H58" s="15"/>
      <c r="I58" s="99"/>
      <c r="J58" s="99"/>
      <c r="K58" s="99"/>
      <c r="L58" s="59"/>
      <c r="M58" s="99"/>
      <c r="O58" s="33"/>
    </row>
    <row r="59" spans="2:24" ht="20.100000000000001" customHeight="1" x14ac:dyDescent="0.2">
      <c r="B59" s="232"/>
      <c r="C59" s="119" t="str">
        <f>'A - Le recueil de données'!C50</f>
        <v>Habitat mal adapté</v>
      </c>
      <c r="D59" s="59"/>
      <c r="E59" s="59"/>
      <c r="F59" s="59"/>
      <c r="G59" s="15"/>
      <c r="H59" s="15"/>
      <c r="I59" s="105">
        <f>COUNTIF('A - Le recueil de données'!$E50:$BB50,I$4)</f>
        <v>0</v>
      </c>
      <c r="J59" s="108" t="e">
        <f>I59/(I59+K59+M59)</f>
        <v>#DIV/0!</v>
      </c>
      <c r="K59" s="102">
        <f>COUNTIF('A - Le recueil de données'!$E50:$BB50,K$4)</f>
        <v>0</v>
      </c>
      <c r="L59" s="109" t="e">
        <f>K59/(K59+I59+M59)</f>
        <v>#DIV/0!</v>
      </c>
      <c r="M59" s="102">
        <f>COUNTIF('A - Le recueil de données'!$E50:$BB50,M$4)</f>
        <v>0</v>
      </c>
      <c r="N59" s="109" t="e">
        <f>M59/(I59+K59+M59)</f>
        <v>#DIV/0!</v>
      </c>
      <c r="O59" s="33"/>
    </row>
    <row r="60" spans="2:24" ht="20.100000000000001" customHeight="1" x14ac:dyDescent="0.2">
      <c r="B60" s="232"/>
      <c r="C60" s="56"/>
      <c r="D60" s="59"/>
      <c r="E60" s="59"/>
      <c r="F60" s="59"/>
      <c r="G60" s="15"/>
      <c r="H60" s="15"/>
      <c r="I60" s="237" t="s">
        <v>239</v>
      </c>
      <c r="J60" s="238"/>
      <c r="K60" s="237" t="s">
        <v>240</v>
      </c>
      <c r="L60" s="238"/>
      <c r="M60" s="99"/>
      <c r="O60" s="33"/>
    </row>
    <row r="61" spans="2:24" ht="20.100000000000001" customHeight="1" x14ac:dyDescent="0.2">
      <c r="B61" s="233"/>
      <c r="C61" s="119" t="str">
        <f>'A - Le recueil de données'!C51</f>
        <v>Contention physique y compris barrière de lit</v>
      </c>
      <c r="D61" s="59"/>
      <c r="E61" s="59"/>
      <c r="F61" s="59"/>
      <c r="G61" s="15"/>
      <c r="H61" s="15"/>
      <c r="I61" s="105">
        <f>COUNTIF('A - Le recueil de données'!$E51:$BB51,I$4)</f>
        <v>0</v>
      </c>
      <c r="J61" s="108" t="e">
        <f>I61/(I61+K61+O61)</f>
        <v>#DIV/0!</v>
      </c>
      <c r="K61" s="102">
        <f>COUNTIF('A - Le recueil de données'!$E51:$BB51,K$4)</f>
        <v>0</v>
      </c>
      <c r="L61" s="109" t="e">
        <f>1-J61</f>
        <v>#DIV/0!</v>
      </c>
      <c r="M61" s="99"/>
      <c r="O61" s="33"/>
    </row>
    <row r="62" spans="2:24" s="33" customFormat="1" ht="20.100000000000001" customHeight="1" x14ac:dyDescent="0.2">
      <c r="B62" s="128"/>
      <c r="C62" s="119"/>
      <c r="D62" s="59"/>
      <c r="E62" s="59"/>
      <c r="F62" s="59"/>
      <c r="I62" s="54"/>
      <c r="J62" s="117"/>
      <c r="K62" s="54"/>
      <c r="L62" s="117"/>
      <c r="M62" s="59"/>
    </row>
    <row r="63" spans="2:24" ht="20.100000000000001" customHeight="1" x14ac:dyDescent="0.2">
      <c r="B63" s="15">
        <f>'A - Le recueil de données'!B52</f>
        <v>8</v>
      </c>
      <c r="C63" s="32" t="str">
        <f>'A - Le recueil de données'!C52</f>
        <v>En cas de contention physique, la prescription  est tracée</v>
      </c>
      <c r="D63" s="59"/>
      <c r="E63" s="59"/>
      <c r="F63" s="59"/>
      <c r="G63" s="15"/>
      <c r="H63" s="15"/>
      <c r="I63" s="105">
        <f>COUNTIF('A - Le recueil de données'!$E52:$BB52,I$4)</f>
        <v>0</v>
      </c>
      <c r="J63" s="108" t="e">
        <f>I63/(I63+K63+M63)</f>
        <v>#DIV/0!</v>
      </c>
      <c r="K63" s="102">
        <f>COUNTIF('A - Le recueil de données'!$E52:$BB52,K$4)</f>
        <v>0</v>
      </c>
      <c r="L63" s="109" t="e">
        <f>K63/(K63+I63+M63)</f>
        <v>#DIV/0!</v>
      </c>
      <c r="M63" s="102">
        <f>COUNTIF('A - Le recueil de données'!$E52:$BB52,M$4)</f>
        <v>0</v>
      </c>
      <c r="N63" s="109" t="e">
        <f>M63/(I63+K63+M63)</f>
        <v>#DIV/0!</v>
      </c>
      <c r="O63" s="33"/>
    </row>
    <row r="64" spans="2:24" ht="20.100000000000001" customHeight="1" x14ac:dyDescent="0.2">
      <c r="C64" s="56"/>
      <c r="D64" s="59"/>
      <c r="E64" s="59"/>
      <c r="F64" s="59"/>
      <c r="G64" s="15"/>
      <c r="H64" s="15"/>
      <c r="I64" s="99"/>
      <c r="J64" s="99"/>
      <c r="K64" s="99"/>
      <c r="L64" s="59"/>
      <c r="M64" s="99"/>
      <c r="O64" s="33"/>
    </row>
    <row r="65" spans="2:15" ht="20.100000000000001" customHeight="1" x14ac:dyDescent="0.2">
      <c r="B65" s="15">
        <v>19</v>
      </c>
      <c r="C65" s="32" t="str">
        <f>'A - Le recueil de données'!C53</f>
        <v>En cas de contention physique,  la réévaluation pluridisciplinaire périodique de la prescription est tracée, selon le protocole en vigueur et l’état clinique du patient / résident</v>
      </c>
      <c r="D65" s="59"/>
      <c r="E65" s="59"/>
      <c r="F65" s="59"/>
      <c r="G65" s="15"/>
      <c r="H65" s="15"/>
      <c r="I65" s="105">
        <f>COUNTIF('A - Le recueil de données'!$E53:$BB53,I$4)</f>
        <v>0</v>
      </c>
      <c r="J65" s="108" t="e">
        <f>I65/(I65+K65+M65)</f>
        <v>#DIV/0!</v>
      </c>
      <c r="K65" s="102">
        <f>COUNTIF('A - Le recueil de données'!$E53:$BB53,K$4)</f>
        <v>0</v>
      </c>
      <c r="L65" s="109" t="e">
        <f>K65/(K65+I65+M65)</f>
        <v>#DIV/0!</v>
      </c>
      <c r="M65" s="102">
        <f>COUNTIF('A - Le recueil de données'!$E53:$BB53,M$4)</f>
        <v>0</v>
      </c>
      <c r="N65" s="109" t="e">
        <f>M65/(I65+K65+M65)</f>
        <v>#DIV/0!</v>
      </c>
      <c r="O65" s="33"/>
    </row>
    <row r="66" spans="2:15" ht="20.100000000000001" customHeight="1" x14ac:dyDescent="0.2">
      <c r="C66" s="56"/>
      <c r="D66" s="59"/>
      <c r="E66" s="59"/>
      <c r="F66" s="59"/>
      <c r="G66" s="15"/>
      <c r="H66" s="15"/>
      <c r="I66" s="99"/>
      <c r="J66" s="99"/>
      <c r="K66" s="99"/>
      <c r="L66" s="59"/>
      <c r="M66" s="99"/>
      <c r="O66" s="33"/>
    </row>
    <row r="67" spans="2:15" ht="20.100000000000001" customHeight="1" x14ac:dyDescent="0.2">
      <c r="B67" s="15">
        <f>'A - Le recueil de données'!B54</f>
        <v>10</v>
      </c>
      <c r="C67" s="32" t="str">
        <f>'A - Le recueil de données'!C54</f>
        <v xml:space="preserve"> Le jour de l'audit, le patient/résident présente les facteurs de risque de blessure suivant :</v>
      </c>
      <c r="D67" s="59"/>
      <c r="E67" s="59"/>
      <c r="F67" s="59"/>
      <c r="G67" s="15"/>
      <c r="H67" s="15"/>
      <c r="I67" s="99"/>
      <c r="J67" s="99"/>
      <c r="K67" s="99"/>
      <c r="L67" s="59"/>
      <c r="M67" s="99"/>
      <c r="O67" s="33"/>
    </row>
    <row r="68" spans="2:15" ht="20.100000000000001" customHeight="1" x14ac:dyDescent="0.2">
      <c r="C68" s="56"/>
      <c r="D68" s="59"/>
      <c r="E68" s="59"/>
      <c r="F68" s="59"/>
      <c r="G68" s="15"/>
      <c r="H68" s="15"/>
      <c r="I68" s="99"/>
      <c r="J68" s="99"/>
      <c r="K68" s="99"/>
      <c r="L68" s="59"/>
      <c r="M68" s="99"/>
      <c r="O68" s="33"/>
    </row>
    <row r="69" spans="2:15" ht="20.100000000000001" customHeight="1" x14ac:dyDescent="0.2">
      <c r="B69" s="231" t="s">
        <v>110</v>
      </c>
      <c r="C69" s="56" t="str">
        <f>'A - Le recueil de données'!C55</f>
        <v>Augmentation de la fréquence des chutes les 6 derniers mois</v>
      </c>
      <c r="D69" s="59"/>
      <c r="E69" s="59"/>
      <c r="F69" s="59"/>
      <c r="G69" s="15"/>
      <c r="H69" s="15"/>
      <c r="I69" s="105">
        <f>COUNTIF('A - Le recueil de données'!$E55:$BB55,I$4)</f>
        <v>0</v>
      </c>
      <c r="J69" s="108" t="e">
        <f>(COUNTIF('A - Le recueil de données'!$E55:$BB55,I$4))/(COUNTIF('A - Le recueil de données'!$E55:$BB55,K$4)+COUNTIF('A - Le recueil de données'!$E55:$BB55,I$4))</f>
        <v>#DIV/0!</v>
      </c>
      <c r="K69" s="102">
        <f>COUNTIF('A - Le recueil de données'!$E55:$BB55,K$4)</f>
        <v>0</v>
      </c>
      <c r="L69" s="109" t="e">
        <f>1-J69</f>
        <v>#DIV/0!</v>
      </c>
      <c r="M69" s="99"/>
      <c r="O69" s="33"/>
    </row>
    <row r="70" spans="2:15" ht="20.100000000000001" customHeight="1" x14ac:dyDescent="0.2">
      <c r="B70" s="232"/>
      <c r="C70" s="56"/>
      <c r="D70" s="59"/>
      <c r="E70" s="59"/>
      <c r="F70" s="59"/>
      <c r="G70" s="15"/>
      <c r="H70" s="15"/>
      <c r="I70" s="99"/>
      <c r="J70" s="99"/>
      <c r="K70" s="99"/>
      <c r="L70" s="59"/>
      <c r="M70" s="99"/>
      <c r="O70" s="33"/>
    </row>
    <row r="71" spans="2:15" ht="20.100000000000001" customHeight="1" x14ac:dyDescent="0.2">
      <c r="B71" s="232"/>
      <c r="C71" s="56" t="str">
        <f>'A - Le recueil de données'!C56</f>
        <v>Antécédent de fracture</v>
      </c>
      <c r="D71" s="59"/>
      <c r="E71" s="59"/>
      <c r="F71" s="59"/>
      <c r="G71" s="15"/>
      <c r="H71" s="15"/>
      <c r="I71" s="105">
        <f>COUNTIF('A - Le recueil de données'!$E56:$BB56,I$4)</f>
        <v>0</v>
      </c>
      <c r="J71" s="108" t="e">
        <f>I71/(I71+K71+M71)</f>
        <v>#DIV/0!</v>
      </c>
      <c r="K71" s="102">
        <f>COUNTIF('A - Le recueil de données'!$E56:$BB56,K$4)</f>
        <v>0</v>
      </c>
      <c r="L71" s="109" t="e">
        <f>K71/(K71+I71+M71)</f>
        <v>#DIV/0!</v>
      </c>
      <c r="M71" s="102">
        <f>COUNTIF('A - Le recueil de données'!$E56:$BB56,M$4)</f>
        <v>0</v>
      </c>
      <c r="N71" s="109" t="e">
        <f>M71/(I71+K71+M71)</f>
        <v>#DIV/0!</v>
      </c>
      <c r="O71" s="33"/>
    </row>
    <row r="72" spans="2:15" ht="20.100000000000001" customHeight="1" x14ac:dyDescent="0.2">
      <c r="B72" s="232"/>
      <c r="C72" s="56"/>
      <c r="D72" s="59"/>
      <c r="E72" s="59"/>
      <c r="F72" s="59"/>
      <c r="G72" s="15"/>
      <c r="H72" s="15"/>
      <c r="I72" s="99"/>
      <c r="J72" s="99"/>
      <c r="K72" s="99"/>
      <c r="L72" s="59"/>
      <c r="M72" s="99"/>
      <c r="O72" s="33"/>
    </row>
    <row r="73" spans="2:15" ht="20.100000000000001" customHeight="1" x14ac:dyDescent="0.2">
      <c r="B73" s="232"/>
      <c r="C73" s="56" t="str">
        <f>'A - Le recueil de données'!C57</f>
        <v>Ostéoporose et fragilité osseuse</v>
      </c>
      <c r="D73" s="59"/>
      <c r="E73" s="59"/>
      <c r="F73" s="59"/>
      <c r="G73" s="15"/>
      <c r="H73" s="15"/>
      <c r="I73" s="105">
        <f>COUNTIF('A - Le recueil de données'!$E57:$BB57,I$4)</f>
        <v>0</v>
      </c>
      <c r="J73" s="108" t="e">
        <f>I73/(I73+K73+M73)</f>
        <v>#DIV/0!</v>
      </c>
      <c r="K73" s="102">
        <f>COUNTIF('A - Le recueil de données'!$E57:$BB57,K$4)</f>
        <v>0</v>
      </c>
      <c r="L73" s="109" t="e">
        <f>1-J73</f>
        <v>#DIV/0!</v>
      </c>
      <c r="M73" s="99"/>
      <c r="O73" s="33"/>
    </row>
    <row r="74" spans="2:15" ht="20.100000000000001" customHeight="1" x14ac:dyDescent="0.2">
      <c r="B74" s="232"/>
      <c r="C74" s="56"/>
      <c r="D74" s="59"/>
      <c r="E74" s="59"/>
      <c r="F74" s="59"/>
      <c r="G74" s="15"/>
      <c r="H74" s="15"/>
      <c r="I74" s="99"/>
      <c r="J74" s="99"/>
      <c r="K74" s="99"/>
      <c r="L74" s="59"/>
      <c r="M74" s="99"/>
      <c r="O74" s="33"/>
    </row>
    <row r="75" spans="2:15" ht="20.100000000000001" customHeight="1" x14ac:dyDescent="0.2">
      <c r="B75" s="232"/>
      <c r="C75" s="56" t="str">
        <f>'A - Le recueil de données'!C58</f>
        <v>Prise d’anticoagulants</v>
      </c>
      <c r="D75" s="59"/>
      <c r="E75" s="59"/>
      <c r="F75" s="59"/>
      <c r="G75" s="15"/>
      <c r="H75" s="15"/>
      <c r="I75" s="105">
        <f>COUNTIF('A - Le recueil de données'!$E58:$BB58,I$4)</f>
        <v>0</v>
      </c>
      <c r="J75" s="108" t="e">
        <f>I75/(I75+K75+M75)</f>
        <v>#DIV/0!</v>
      </c>
      <c r="K75" s="102">
        <f>COUNTIF('A - Le recueil de données'!$E58:$BB58,K$4)</f>
        <v>0</v>
      </c>
      <c r="L75" s="109" t="e">
        <f>1-J75</f>
        <v>#DIV/0!</v>
      </c>
      <c r="M75" s="99"/>
      <c r="O75" s="33"/>
    </row>
    <row r="76" spans="2:15" ht="20.100000000000001" customHeight="1" x14ac:dyDescent="0.2">
      <c r="B76" s="232"/>
      <c r="C76" s="56"/>
      <c r="D76" s="59"/>
      <c r="E76" s="59"/>
      <c r="F76" s="59"/>
      <c r="G76" s="15"/>
      <c r="H76" s="15"/>
      <c r="I76" s="99"/>
      <c r="J76" s="99"/>
      <c r="K76" s="99"/>
      <c r="L76" s="59"/>
      <c r="M76" s="99"/>
      <c r="O76" s="33"/>
    </row>
    <row r="77" spans="2:15" ht="20.100000000000001" customHeight="1" x14ac:dyDescent="0.2">
      <c r="B77" s="232"/>
      <c r="C77" s="56" t="str">
        <f>'A - Le recueil de données'!C59</f>
        <v>Incapacité de se relever seul</v>
      </c>
      <c r="D77" s="59"/>
      <c r="E77" s="59"/>
      <c r="F77" s="59"/>
      <c r="G77" s="15"/>
      <c r="H77" s="15"/>
      <c r="I77" s="105">
        <f>COUNTIF('A - Le recueil de données'!$E59:$BB59,I$4)</f>
        <v>0</v>
      </c>
      <c r="J77" s="108" t="e">
        <f>I77/(I77+K77+M77)</f>
        <v>#DIV/0!</v>
      </c>
      <c r="K77" s="102">
        <f>COUNTIF('A - Le recueil de données'!$E59:$BB59,K$4)</f>
        <v>0</v>
      </c>
      <c r="L77" s="109" t="e">
        <f>1-J77</f>
        <v>#DIV/0!</v>
      </c>
      <c r="M77" s="99"/>
      <c r="O77" s="33"/>
    </row>
    <row r="78" spans="2:15" ht="20.100000000000001" customHeight="1" x14ac:dyDescent="0.2">
      <c r="B78" s="232"/>
      <c r="C78" s="56"/>
      <c r="D78" s="59"/>
      <c r="E78" s="59"/>
      <c r="F78" s="59"/>
      <c r="G78" s="15"/>
      <c r="H78" s="15"/>
      <c r="I78" s="99"/>
      <c r="J78" s="99"/>
      <c r="K78" s="99"/>
      <c r="L78" s="59"/>
      <c r="M78" s="99"/>
      <c r="O78" s="33"/>
    </row>
    <row r="79" spans="2:15" ht="20.100000000000001" customHeight="1" x14ac:dyDescent="0.2">
      <c r="B79" s="232"/>
      <c r="C79" s="56" t="str">
        <f>'A - Le recueil de données'!C60</f>
        <v>Isolement social et familial</v>
      </c>
      <c r="D79" s="59"/>
      <c r="E79" s="59"/>
      <c r="F79" s="59"/>
      <c r="G79" s="15"/>
      <c r="H79" s="15"/>
      <c r="I79" s="105">
        <f>COUNTIF('A - Le recueil de données'!$E60:$BB60,I$4)</f>
        <v>0</v>
      </c>
      <c r="J79" s="108" t="e">
        <f>I79/(I79+K79+M79)</f>
        <v>#DIV/0!</v>
      </c>
      <c r="K79" s="102">
        <f>COUNTIF('A - Le recueil de données'!$E60:$BB60,K$4)</f>
        <v>0</v>
      </c>
      <c r="L79" s="109" t="e">
        <f>K79/(K79+I79+M79)</f>
        <v>#DIV/0!</v>
      </c>
      <c r="M79" s="102">
        <f>COUNTIF('A - Le recueil de données'!$E60:$BB60,M$4)</f>
        <v>0</v>
      </c>
      <c r="N79" s="109" t="e">
        <f>M79/(I79+K79+M79)</f>
        <v>#DIV/0!</v>
      </c>
      <c r="O79" s="33"/>
    </row>
    <row r="80" spans="2:15" ht="20.100000000000001" customHeight="1" x14ac:dyDescent="0.2">
      <c r="B80" s="232"/>
      <c r="C80" s="56"/>
      <c r="D80" s="59"/>
      <c r="E80" s="59"/>
      <c r="F80" s="59"/>
      <c r="G80" s="15"/>
      <c r="H80" s="15"/>
      <c r="I80" s="99"/>
      <c r="J80" s="99"/>
      <c r="K80" s="99"/>
      <c r="L80" s="59"/>
      <c r="M80" s="99"/>
      <c r="O80" s="33"/>
    </row>
    <row r="81" spans="2:15" ht="20.100000000000001" customHeight="1" x14ac:dyDescent="0.2">
      <c r="B81" s="232"/>
      <c r="C81" s="56" t="str">
        <f>'A - Le recueil de données'!C61</f>
        <v>Autres</v>
      </c>
      <c r="D81" s="59"/>
      <c r="E81" s="59"/>
      <c r="F81" s="59"/>
      <c r="G81" s="15"/>
      <c r="H81" s="15"/>
      <c r="I81" s="105">
        <f>COUNTIF('A - Le recueil de données'!$E61:$BB61,I$4)</f>
        <v>0</v>
      </c>
      <c r="J81" s="108" t="e">
        <f>I81/(I81+K81+M81)</f>
        <v>#DIV/0!</v>
      </c>
      <c r="K81" s="102">
        <f>COUNTIF('A - Le recueil de données'!$E61:$BB61,K$4)</f>
        <v>0</v>
      </c>
      <c r="L81" s="109" t="e">
        <f>1-J81</f>
        <v>#DIV/0!</v>
      </c>
      <c r="M81" s="99"/>
      <c r="O81" s="33"/>
    </row>
    <row r="82" spans="2:15" ht="20.100000000000001" customHeight="1" x14ac:dyDescent="0.2">
      <c r="C82" s="32"/>
      <c r="D82" s="59"/>
      <c r="E82" s="59"/>
      <c r="F82" s="59"/>
      <c r="G82" s="15"/>
      <c r="H82" s="15"/>
      <c r="I82" s="99"/>
      <c r="J82" s="99"/>
      <c r="K82" s="99"/>
      <c r="L82" s="59"/>
      <c r="M82" s="54"/>
      <c r="O82" s="33"/>
    </row>
    <row r="83" spans="2:15" ht="20.100000000000001" customHeight="1" x14ac:dyDescent="0.2">
      <c r="B83" s="83">
        <f>'A - Le recueil de données'!B62</f>
        <v>11</v>
      </c>
      <c r="C83" s="32" t="str">
        <f>'A - Le recueil de données'!C62</f>
        <v>Le patient/résident est identifié à risque de chute grave le jour de l'audit (calcul automatique)</v>
      </c>
      <c r="D83" s="59"/>
      <c r="E83" s="59"/>
      <c r="F83" s="59"/>
      <c r="G83" s="15"/>
      <c r="H83" s="15"/>
      <c r="I83" s="105">
        <f>COUNTIF('A - Le recueil de données'!$E62:$BB62,I$4)</f>
        <v>0</v>
      </c>
      <c r="J83" s="108" t="e">
        <f>I83/(I83+K83+M83)</f>
        <v>#DIV/0!</v>
      </c>
      <c r="K83" s="102">
        <f>COUNTIF('A - Le recueil de données'!$E62:$BB62,K$4)</f>
        <v>0</v>
      </c>
      <c r="L83" s="109" t="e">
        <f>1-J83</f>
        <v>#DIV/0!</v>
      </c>
      <c r="M83" s="54"/>
      <c r="O83" s="33"/>
    </row>
    <row r="84" spans="2:15" ht="20.100000000000001" customHeight="1" x14ac:dyDescent="0.2">
      <c r="B84" s="229" t="s">
        <v>180</v>
      </c>
      <c r="C84" s="229" t="s">
        <v>28</v>
      </c>
      <c r="D84" s="59"/>
      <c r="E84" s="59"/>
      <c r="F84" s="59"/>
      <c r="G84" s="99"/>
      <c r="H84" s="99"/>
      <c r="I84" s="227" t="s">
        <v>12</v>
      </c>
      <c r="J84" s="228"/>
      <c r="K84" s="227" t="s">
        <v>13</v>
      </c>
      <c r="L84" s="228"/>
      <c r="M84" s="122" t="s">
        <v>48</v>
      </c>
      <c r="N84" s="99"/>
      <c r="O84" s="59"/>
    </row>
    <row r="85" spans="2:15" ht="20.100000000000001" customHeight="1" x14ac:dyDescent="0.2">
      <c r="B85" s="15">
        <f>'A - Le recueil de données'!B64</f>
        <v>12</v>
      </c>
      <c r="C85" s="50" t="str">
        <f>'A - Le recueil de données'!C64</f>
        <v xml:space="preserve">La (ré)évaluation du risque de chute est tracée selon les modalités du protocole </v>
      </c>
      <c r="D85" s="59"/>
      <c r="E85" s="59"/>
      <c r="F85" s="59"/>
      <c r="G85" s="15"/>
      <c r="H85" s="15"/>
      <c r="I85" s="105">
        <f>COUNTIF('A - Le recueil de données'!$E64:$BB64,I$4)</f>
        <v>0</v>
      </c>
      <c r="J85" s="108" t="e">
        <f>I85/(I85+K85+M85)</f>
        <v>#DIV/0!</v>
      </c>
      <c r="K85" s="102">
        <f>COUNTIF('A - Le recueil de données'!$E64:$BB64,K$4)</f>
        <v>0</v>
      </c>
      <c r="L85" s="109" t="e">
        <f>K85/(K85+I85+M85)</f>
        <v>#DIV/0!</v>
      </c>
      <c r="M85" s="102">
        <f>COUNTIF('A - Le recueil de données'!$E64:$BB64,M$4)</f>
        <v>0</v>
      </c>
      <c r="N85" s="109" t="e">
        <f>M85/(I85+K85+M85)</f>
        <v>#DIV/0!</v>
      </c>
      <c r="O85" s="33"/>
    </row>
    <row r="86" spans="2:15" ht="20.100000000000001" customHeight="1" x14ac:dyDescent="0.2">
      <c r="C86" s="50"/>
      <c r="D86" s="59"/>
      <c r="E86" s="59"/>
      <c r="F86" s="59"/>
      <c r="G86" s="15"/>
      <c r="H86" s="15"/>
      <c r="I86" s="33"/>
      <c r="J86" s="33"/>
      <c r="K86" s="33"/>
      <c r="M86" s="15"/>
      <c r="O86" s="33"/>
    </row>
    <row r="87" spans="2:15" ht="20.100000000000001" customHeight="1" x14ac:dyDescent="0.2">
      <c r="B87" s="24" t="s">
        <v>81</v>
      </c>
      <c r="C87" s="25" t="s">
        <v>7</v>
      </c>
      <c r="D87" s="59"/>
      <c r="E87" s="59"/>
      <c r="F87" s="59"/>
      <c r="G87" s="15"/>
      <c r="H87" s="15"/>
      <c r="I87" s="33"/>
      <c r="J87" s="33"/>
      <c r="K87" s="33"/>
      <c r="M87" s="15"/>
      <c r="O87" s="33"/>
    </row>
    <row r="88" spans="2:15" ht="20.100000000000001" customHeight="1" x14ac:dyDescent="0.2">
      <c r="B88" s="230" t="s">
        <v>124</v>
      </c>
      <c r="C88" s="230" t="s">
        <v>28</v>
      </c>
      <c r="D88" s="59"/>
      <c r="E88" s="59"/>
      <c r="F88" s="59"/>
      <c r="G88" s="15"/>
      <c r="H88" s="15"/>
      <c r="I88" s="227"/>
      <c r="J88" s="228"/>
      <c r="K88" s="227"/>
      <c r="L88" s="228"/>
      <c r="M88" s="122"/>
      <c r="O88" s="33"/>
    </row>
    <row r="89" spans="2:15" ht="20.100000000000001" customHeight="1" x14ac:dyDescent="0.2">
      <c r="B89" s="15">
        <f>'A - Le recueil de données'!B68</f>
        <v>13</v>
      </c>
      <c r="C89" s="32" t="str">
        <f>'A - Le recueil de données'!C68</f>
        <v>Mise en œuvre du Programme Universel contre les Chutes (le PUC) à évaluer au lit du patient/résident et au regard du dossier :</v>
      </c>
      <c r="D89" s="59"/>
      <c r="E89" s="59"/>
      <c r="F89" s="59"/>
      <c r="G89" s="15"/>
      <c r="H89" s="15"/>
      <c r="I89" s="54"/>
      <c r="J89" s="117"/>
      <c r="K89" s="54"/>
      <c r="L89" s="117"/>
      <c r="O89" s="33"/>
    </row>
    <row r="90" spans="2:15" ht="20.100000000000001" customHeight="1" x14ac:dyDescent="0.2">
      <c r="C90" s="32"/>
      <c r="D90" s="59"/>
      <c r="E90" s="59"/>
      <c r="F90" s="59"/>
      <c r="G90" s="15"/>
      <c r="H90" s="15"/>
      <c r="M90" s="15"/>
      <c r="O90" s="33"/>
    </row>
    <row r="91" spans="2:15" ht="20.100000000000001" customHeight="1" x14ac:dyDescent="0.2">
      <c r="B91" s="103" t="s">
        <v>32</v>
      </c>
      <c r="C91" s="56" t="str">
        <f>'A - Le recueil de données'!C69</f>
        <v>Bon pied : chaussage et soins des pieds, ourlets des vêtements</v>
      </c>
      <c r="D91" s="59"/>
      <c r="E91" s="59"/>
      <c r="F91" s="59"/>
      <c r="G91" s="15"/>
      <c r="H91" s="15"/>
      <c r="I91" s="105">
        <f>COUNTIF('A - Le recueil de données'!$E69:$BB69,I$4)</f>
        <v>0</v>
      </c>
      <c r="J91" s="108" t="e">
        <f>I91/(I91+K91+M91)</f>
        <v>#DIV/0!</v>
      </c>
      <c r="K91" s="102">
        <f>COUNTIF('A - Le recueil de données'!$E69:$BB69,K$4)</f>
        <v>0</v>
      </c>
      <c r="L91" s="109" t="e">
        <f>K91/(K91+I91+M91)</f>
        <v>#DIV/0!</v>
      </c>
      <c r="M91" s="102">
        <f>COUNTIF('A - Le recueil de données'!$E69:$BB69,M$4)</f>
        <v>0</v>
      </c>
      <c r="N91" s="109" t="e">
        <f>M91/(I91+K91+M91)</f>
        <v>#DIV/0!</v>
      </c>
      <c r="O91" s="33"/>
    </row>
    <row r="92" spans="2:15" ht="20.100000000000001" customHeight="1" x14ac:dyDescent="0.2">
      <c r="B92" s="103"/>
      <c r="C92" s="56"/>
      <c r="D92" s="59"/>
      <c r="E92" s="59"/>
      <c r="F92" s="59"/>
      <c r="G92" s="15"/>
      <c r="H92" s="15"/>
      <c r="I92" s="33"/>
      <c r="J92" s="33"/>
      <c r="K92" s="33"/>
      <c r="M92" s="15"/>
      <c r="O92" s="33"/>
    </row>
    <row r="93" spans="2:15" ht="20.100000000000001" customHeight="1" x14ac:dyDescent="0.2">
      <c r="B93" s="103"/>
      <c r="C93" s="56" t="str">
        <f>'A - Le recueil de données'!C70</f>
        <v>Bon œil : correction optimale, port des lunettes, bilan OPH programmé</v>
      </c>
      <c r="D93" s="59"/>
      <c r="E93" s="59"/>
      <c r="F93" s="59"/>
      <c r="G93" s="15"/>
      <c r="H93" s="15"/>
      <c r="I93" s="105">
        <f>COUNTIF('A - Le recueil de données'!$E70:$BB70,I$4)</f>
        <v>0</v>
      </c>
      <c r="J93" s="108" t="e">
        <f>I93/(I93+K93+M93)</f>
        <v>#DIV/0!</v>
      </c>
      <c r="K93" s="102">
        <f>COUNTIF('A - Le recueil de données'!$E70:$BB70,K$4)</f>
        <v>0</v>
      </c>
      <c r="L93" s="109" t="e">
        <f>K93/(K93+I93+M93)</f>
        <v>#DIV/0!</v>
      </c>
      <c r="M93" s="102">
        <f>COUNTIF('A - Le recueil de données'!$E70:$BB70,M$4)</f>
        <v>0</v>
      </c>
      <c r="N93" s="109" t="e">
        <f>M93/(I93+K93+M93)</f>
        <v>#DIV/0!</v>
      </c>
      <c r="O93" s="33"/>
    </row>
    <row r="94" spans="2:15" ht="20.100000000000001" customHeight="1" x14ac:dyDescent="0.2">
      <c r="B94" s="103"/>
      <c r="C94" s="56"/>
      <c r="D94" s="59"/>
      <c r="E94" s="59"/>
      <c r="F94" s="59"/>
      <c r="G94" s="15"/>
      <c r="H94" s="15"/>
      <c r="I94" s="33"/>
      <c r="J94" s="33"/>
      <c r="K94" s="33"/>
      <c r="M94" s="15"/>
      <c r="O94" s="33"/>
    </row>
    <row r="95" spans="2:15" ht="20.100000000000001" customHeight="1" x14ac:dyDescent="0.2">
      <c r="B95" s="103"/>
      <c r="C95" s="56"/>
      <c r="D95" s="59"/>
      <c r="E95" s="59"/>
      <c r="F95" s="59"/>
      <c r="G95" s="15"/>
      <c r="H95" s="15"/>
      <c r="I95" s="33"/>
      <c r="J95" s="33"/>
      <c r="K95" s="33"/>
      <c r="M95" s="15"/>
      <c r="O95" s="33"/>
    </row>
    <row r="96" spans="2:15" ht="20.100000000000001" customHeight="1" x14ac:dyDescent="0.2">
      <c r="B96" s="103" t="s">
        <v>84</v>
      </c>
      <c r="C96" s="56" t="str">
        <f>'A - Le recueil de données'!C71</f>
        <v>Prescription d'une supplémentation en vitamine D</v>
      </c>
      <c r="D96" s="59"/>
      <c r="E96" s="59"/>
      <c r="F96" s="59"/>
      <c r="G96" s="15"/>
      <c r="H96" s="15"/>
      <c r="I96" s="105">
        <f>COUNTIF('A - Le recueil de données'!$E71:$BB71,I$4)</f>
        <v>0</v>
      </c>
      <c r="J96" s="108" t="e">
        <f>I96/(I96+K96+M96)</f>
        <v>#DIV/0!</v>
      </c>
      <c r="K96" s="102">
        <f>COUNTIF('A - Le recueil de données'!$E71:$BB71,K$4)</f>
        <v>0</v>
      </c>
      <c r="L96" s="109" t="e">
        <f>K96/(K96+I96+M96)</f>
        <v>#DIV/0!</v>
      </c>
      <c r="M96" s="15"/>
      <c r="O96" s="33"/>
    </row>
    <row r="97" spans="2:15" ht="20.100000000000001" customHeight="1" x14ac:dyDescent="0.2">
      <c r="B97" s="103"/>
      <c r="C97" s="56"/>
      <c r="D97" s="59"/>
      <c r="E97" s="59"/>
      <c r="F97" s="59"/>
      <c r="G97" s="15"/>
      <c r="H97" s="15"/>
      <c r="I97" s="33"/>
      <c r="J97" s="33"/>
      <c r="K97" s="33"/>
      <c r="M97" s="15"/>
      <c r="O97" s="33"/>
    </row>
    <row r="98" spans="2:15" ht="20.100000000000001" customHeight="1" x14ac:dyDescent="0.2">
      <c r="B98" s="103"/>
      <c r="C98" s="56" t="str">
        <f>'A - Le recueil de données'!C72</f>
        <v>Révision de la pertinence des prescriptions</v>
      </c>
      <c r="D98" s="59"/>
      <c r="E98" s="59"/>
      <c r="F98" s="59"/>
      <c r="G98" s="15"/>
      <c r="H98" s="15"/>
      <c r="I98" s="105">
        <f>COUNTIF('A - Le recueil de données'!$E72:$BB72,I$4)</f>
        <v>0</v>
      </c>
      <c r="J98" s="108" t="e">
        <f>I98/(I98+K98+M98)</f>
        <v>#DIV/0!</v>
      </c>
      <c r="K98" s="102">
        <f>COUNTIF('A - Le recueil de données'!$E72:$BB72,K$4)</f>
        <v>0</v>
      </c>
      <c r="L98" s="109" t="e">
        <f>K98/(K98+I98+M98)</f>
        <v>#DIV/0!</v>
      </c>
      <c r="M98" s="15"/>
      <c r="O98" s="33"/>
    </row>
    <row r="99" spans="2:15" ht="20.100000000000001" customHeight="1" x14ac:dyDescent="0.2">
      <c r="B99" s="103"/>
      <c r="C99" s="56"/>
      <c r="D99" s="59"/>
      <c r="E99" s="59"/>
      <c r="F99" s="59"/>
      <c r="G99" s="15"/>
      <c r="H99" s="15"/>
      <c r="I99" s="33"/>
      <c r="J99" s="33"/>
      <c r="K99" s="33"/>
      <c r="M99" s="15"/>
      <c r="O99" s="33"/>
    </row>
    <row r="100" spans="2:15" ht="20.100000000000001" customHeight="1" x14ac:dyDescent="0.2">
      <c r="B100" s="103"/>
      <c r="C100" s="119" t="str">
        <f>'A - Le recueil de données'!C73</f>
        <v>Besoin(s) d'assistance aux transferts et à la mobilité tracé(s)</v>
      </c>
      <c r="D100" s="59"/>
      <c r="E100" s="59"/>
      <c r="F100" s="59"/>
      <c r="G100" s="15"/>
      <c r="H100" s="15"/>
      <c r="I100" s="105">
        <f>COUNTIF('A - Le recueil de données'!$E73:$BB73,I$4)</f>
        <v>0</v>
      </c>
      <c r="J100" s="108" t="e">
        <f>I100/(I100+K100+M100)</f>
        <v>#DIV/0!</v>
      </c>
      <c r="K100" s="102">
        <f>COUNTIF('A - Le recueil de données'!$E73:$BB73,K$4)</f>
        <v>0</v>
      </c>
      <c r="L100" s="109" t="e">
        <f>K100/(K100+I100+M100)</f>
        <v>#DIV/0!</v>
      </c>
      <c r="M100" s="15"/>
      <c r="O100" s="33"/>
    </row>
    <row r="101" spans="2:15" ht="20.100000000000001" customHeight="1" x14ac:dyDescent="0.2">
      <c r="B101" s="103"/>
      <c r="C101" s="56"/>
      <c r="D101" s="59"/>
      <c r="E101" s="59"/>
      <c r="F101" s="59"/>
      <c r="G101" s="15"/>
      <c r="H101" s="15"/>
      <c r="I101" s="33"/>
      <c r="J101" s="33"/>
      <c r="K101" s="33"/>
      <c r="M101" s="15"/>
      <c r="O101" s="33"/>
    </row>
    <row r="102" spans="2:15" ht="20.100000000000001" customHeight="1" x14ac:dyDescent="0.2">
      <c r="B102" s="103" t="s">
        <v>85</v>
      </c>
      <c r="C102" s="56" t="str">
        <f>'A - Le recueil de données'!C74</f>
        <v>Aires de déplacement non encombrées</v>
      </c>
      <c r="D102" s="59"/>
      <c r="E102" s="59"/>
      <c r="F102" s="59"/>
      <c r="G102" s="15"/>
      <c r="H102" s="15"/>
      <c r="I102" s="105">
        <f>COUNTIF('A - Le recueil de données'!$E74:$BB74,I$4)</f>
        <v>0</v>
      </c>
      <c r="J102" s="108" t="e">
        <f>I102/(I102+K102+M102)</f>
        <v>#DIV/0!</v>
      </c>
      <c r="K102" s="102">
        <f>COUNTIF('A - Le recueil de données'!$E74:$BB74,K$4)</f>
        <v>0</v>
      </c>
      <c r="L102" s="109" t="e">
        <f>K102/(K102+I102+M102)</f>
        <v>#DIV/0!</v>
      </c>
      <c r="M102" s="54"/>
      <c r="O102" s="33"/>
    </row>
    <row r="103" spans="2:15" ht="20.100000000000001" customHeight="1" x14ac:dyDescent="0.2">
      <c r="B103" s="103"/>
      <c r="C103" s="56"/>
      <c r="D103" s="59"/>
      <c r="E103" s="59"/>
      <c r="F103" s="59"/>
      <c r="G103" s="15"/>
      <c r="H103" s="15"/>
      <c r="I103" s="33"/>
      <c r="J103" s="33"/>
      <c r="K103" s="33"/>
      <c r="O103" s="33"/>
    </row>
    <row r="104" spans="2:15" ht="20.100000000000001" customHeight="1" x14ac:dyDescent="0.2">
      <c r="B104" s="103"/>
      <c r="C104" s="56" t="str">
        <f>'A - Le recueil de données'!C75</f>
        <v>Eclairages adaptés et accessibles</v>
      </c>
      <c r="D104" s="59"/>
      <c r="E104" s="59"/>
      <c r="F104" s="59"/>
      <c r="G104" s="15"/>
      <c r="H104" s="15"/>
      <c r="I104" s="105">
        <f>COUNTIF('A - Le recueil de données'!$E75:$BB75,I$4)</f>
        <v>0</v>
      </c>
      <c r="J104" s="108" t="e">
        <f>I104/(I104+K104+M104)</f>
        <v>#DIV/0!</v>
      </c>
      <c r="K104" s="102">
        <f>COUNTIF('A - Le recueil de données'!$E75:$BB75,K$4)</f>
        <v>0</v>
      </c>
      <c r="L104" s="109" t="e">
        <f>K104/(K104+I104+M104)</f>
        <v>#DIV/0!</v>
      </c>
      <c r="O104" s="33"/>
    </row>
    <row r="105" spans="2:15" ht="20.100000000000001" customHeight="1" x14ac:dyDescent="0.2">
      <c r="B105" s="103"/>
      <c r="C105" s="56"/>
      <c r="D105" s="59"/>
      <c r="E105" s="59"/>
      <c r="F105" s="59"/>
      <c r="G105" s="15"/>
      <c r="H105" s="15"/>
      <c r="I105" s="33"/>
      <c r="J105" s="33"/>
      <c r="K105" s="33"/>
      <c r="O105" s="33"/>
    </row>
    <row r="106" spans="2:15" ht="20.100000000000001" customHeight="1" x14ac:dyDescent="0.2">
      <c r="B106" s="103"/>
      <c r="C106" s="56" t="str">
        <f>'A - Le recueil de données'!C76</f>
        <v>Mise à proximité de la sonnette, des objets personnels et des aides techniques</v>
      </c>
      <c r="D106" s="59"/>
      <c r="E106" s="59"/>
      <c r="F106" s="59"/>
      <c r="G106" s="15"/>
      <c r="H106" s="15"/>
      <c r="I106" s="105">
        <f>COUNTIF('A - Le recueil de données'!$E76:$BB76,I$4)</f>
        <v>0</v>
      </c>
      <c r="J106" s="108" t="e">
        <f>I106/(I106+K106+M106)</f>
        <v>#DIV/0!</v>
      </c>
      <c r="K106" s="102">
        <f>COUNTIF('A - Le recueil de données'!$E76:$BB76,K$4)</f>
        <v>0</v>
      </c>
      <c r="L106" s="109" t="e">
        <f>K106/(K106+I106+M106)</f>
        <v>#DIV/0!</v>
      </c>
      <c r="O106" s="33"/>
    </row>
    <row r="107" spans="2:15" s="33" customFormat="1" ht="20.100000000000001" customHeight="1" x14ac:dyDescent="0.2">
      <c r="B107" s="131"/>
      <c r="C107" s="56"/>
      <c r="D107" s="59"/>
      <c r="E107" s="59"/>
      <c r="F107" s="59"/>
      <c r="I107" s="54"/>
      <c r="J107" s="117"/>
      <c r="K107" s="54"/>
      <c r="L107" s="117"/>
    </row>
    <row r="108" spans="2:15" ht="20.100000000000001" customHeight="1" x14ac:dyDescent="0.2">
      <c r="B108" s="103"/>
      <c r="C108" s="56" t="str">
        <f>'A - Le recueil de données'!C77</f>
        <v>Freins de lits activés</v>
      </c>
      <c r="D108" s="59"/>
      <c r="E108" s="59"/>
      <c r="F108" s="59"/>
      <c r="G108" s="15"/>
      <c r="H108" s="15"/>
      <c r="I108" s="105">
        <f>COUNTIF('A - Le recueil de données'!$E77:$BB77,I$4)</f>
        <v>0</v>
      </c>
      <c r="J108" s="108" t="e">
        <f>I108/(I108+K108+M108)</f>
        <v>#DIV/0!</v>
      </c>
      <c r="K108" s="102">
        <f>COUNTIF('A - Le recueil de données'!$E77:$BB77,K$4)</f>
        <v>0</v>
      </c>
      <c r="L108" s="109" t="e">
        <f>K108/(K108+I108+M108)</f>
        <v>#DIV/0!</v>
      </c>
      <c r="O108" s="33"/>
    </row>
    <row r="109" spans="2:15" ht="20.100000000000001" customHeight="1" x14ac:dyDescent="0.2">
      <c r="B109" s="103"/>
      <c r="C109" s="56"/>
      <c r="D109" s="59"/>
      <c r="E109" s="59"/>
      <c r="F109" s="59"/>
      <c r="G109" s="15"/>
      <c r="H109" s="15"/>
      <c r="I109" s="33"/>
      <c r="J109" s="33"/>
      <c r="K109" s="33"/>
      <c r="O109" s="33"/>
    </row>
    <row r="110" spans="2:15" ht="20.100000000000001" customHeight="1" x14ac:dyDescent="0.2">
      <c r="B110" s="103" t="s">
        <v>86</v>
      </c>
      <c r="C110" s="56" t="str">
        <f>'A - Le recueil de données'!C78</f>
        <v>Freins de fauteuils activés</v>
      </c>
      <c r="D110" s="59"/>
      <c r="E110" s="59"/>
      <c r="F110" s="59"/>
      <c r="G110" s="15"/>
      <c r="H110" s="15"/>
      <c r="I110" s="105">
        <f>COUNTIF('A - Le recueil de données'!$E78:$BB78,I$4)</f>
        <v>0</v>
      </c>
      <c r="J110" s="108" t="e">
        <f>I110/(I110+K110+M110)</f>
        <v>#DIV/0!</v>
      </c>
      <c r="K110" s="102">
        <f>COUNTIF('A - Le recueil de données'!$E78:$BB78,K$4)</f>
        <v>0</v>
      </c>
      <c r="L110" s="109" t="e">
        <f>K110/(K110+I110+M110)</f>
        <v>#DIV/0!</v>
      </c>
      <c r="M110" s="102">
        <f>COUNTIF('A - Le recueil de données'!$E78:$BB78,M$4)</f>
        <v>0</v>
      </c>
      <c r="N110" s="109" t="e">
        <f>M110/(I110+K110+M110)</f>
        <v>#DIV/0!</v>
      </c>
      <c r="O110" s="33"/>
    </row>
    <row r="111" spans="2:15" s="33" customFormat="1" ht="20.100000000000001" customHeight="1" x14ac:dyDescent="0.2">
      <c r="B111" s="131"/>
      <c r="C111" s="56"/>
      <c r="D111" s="59"/>
      <c r="E111" s="59"/>
      <c r="F111" s="59"/>
      <c r="I111" s="54"/>
      <c r="J111" s="117"/>
      <c r="K111" s="54"/>
      <c r="L111" s="117"/>
      <c r="M111" s="54"/>
    </row>
    <row r="112" spans="2:15" s="33" customFormat="1" ht="20.100000000000001" customHeight="1" x14ac:dyDescent="0.2">
      <c r="B112" s="131"/>
      <c r="C112" s="56" t="str">
        <f>'A - Le recueil de données'!C79</f>
        <v>Reposes pieds adaptés</v>
      </c>
      <c r="D112" s="59"/>
      <c r="E112" s="59"/>
      <c r="F112" s="59"/>
      <c r="I112" s="105">
        <f>COUNTIF('A - Le recueil de données'!$E79:$BB79,I$4)</f>
        <v>0</v>
      </c>
      <c r="J112" s="108" t="e">
        <f>I112/(I112+K112+M112)</f>
        <v>#DIV/0!</v>
      </c>
      <c r="K112" s="102">
        <f>COUNTIF('A - Le recueil de données'!$E79:$BB79,K$4)</f>
        <v>0</v>
      </c>
      <c r="L112" s="109" t="e">
        <f>K112/(K112+I112+M112)</f>
        <v>#DIV/0!</v>
      </c>
      <c r="M112" s="102">
        <f>COUNTIF('A - Le recueil de données'!$E79:$BB79,M$4)</f>
        <v>0</v>
      </c>
      <c r="N112" s="109" t="e">
        <f>M112/(I112+K112+M112)</f>
        <v>#DIV/0!</v>
      </c>
    </row>
    <row r="113" spans="2:15" s="33" customFormat="1" ht="20.100000000000001" customHeight="1" x14ac:dyDescent="0.2">
      <c r="B113" s="131"/>
      <c r="C113" s="56"/>
      <c r="D113" s="59"/>
      <c r="E113" s="59"/>
      <c r="F113" s="59"/>
      <c r="I113" s="54"/>
      <c r="J113" s="117"/>
      <c r="K113" s="54"/>
      <c r="L113" s="117"/>
      <c r="M113" s="54"/>
    </row>
    <row r="114" spans="2:15" s="33" customFormat="1" ht="20.100000000000001" customHeight="1" x14ac:dyDescent="0.2">
      <c r="B114" s="131"/>
      <c r="C114" s="56" t="str">
        <f>'A - Le recueil de données'!C80</f>
        <v>Hauteur de lit adaptée</v>
      </c>
      <c r="D114" s="59"/>
      <c r="E114" s="59"/>
      <c r="F114" s="59"/>
      <c r="I114" s="105">
        <f>COUNTIF('A - Le recueil de données'!$E80:$BB80,I$4)</f>
        <v>0</v>
      </c>
      <c r="J114" s="108" t="e">
        <f>I114/(I114+K114+M114)</f>
        <v>#DIV/0!</v>
      </c>
      <c r="K114" s="102">
        <f>COUNTIF('A - Le recueil de données'!$E80:$BB80,K$4)</f>
        <v>0</v>
      </c>
      <c r="L114" s="109" t="e">
        <f>K114/(K114+I114+M114)</f>
        <v>#DIV/0!</v>
      </c>
    </row>
    <row r="115" spans="2:15" s="33" customFormat="1" ht="20.100000000000001" customHeight="1" x14ac:dyDescent="0.2">
      <c r="B115" s="131"/>
      <c r="C115" s="56"/>
      <c r="D115" s="59"/>
      <c r="E115" s="59"/>
      <c r="F115" s="59"/>
      <c r="I115" s="54"/>
      <c r="J115" s="117"/>
      <c r="K115" s="54"/>
      <c r="L115" s="117"/>
      <c r="M115" s="54"/>
    </row>
    <row r="116" spans="2:15" s="33" customFormat="1" ht="20.100000000000001" customHeight="1" x14ac:dyDescent="0.2">
      <c r="B116" s="131"/>
      <c r="C116" s="56" t="str">
        <f>'A - Le recueil de données'!C81</f>
        <v>Barrières de lit positionnées selon la prescription</v>
      </c>
      <c r="D116" s="59"/>
      <c r="E116" s="59"/>
      <c r="F116" s="59"/>
      <c r="I116" s="105">
        <f>COUNTIF('A - Le recueil de données'!$E81:$BB81,I$4)</f>
        <v>0</v>
      </c>
      <c r="J116" s="108" t="e">
        <f>I116/(I116+K116+M116)</f>
        <v>#DIV/0!</v>
      </c>
      <c r="K116" s="102">
        <f>COUNTIF('A - Le recueil de données'!$E81:$BB81,K$4)</f>
        <v>0</v>
      </c>
      <c r="L116" s="109" t="e">
        <f>K116/(K116+I116+M116)</f>
        <v>#DIV/0!</v>
      </c>
      <c r="M116" s="102">
        <f>COUNTIF('A - Le recueil de données'!$E81:$BB81,M$4)</f>
        <v>0</v>
      </c>
      <c r="N116" s="109" t="e">
        <f>M116/(I116+K116+M116)</f>
        <v>#DIV/0!</v>
      </c>
    </row>
    <row r="117" spans="2:15" s="33" customFormat="1" ht="20.100000000000001" customHeight="1" x14ac:dyDescent="0.2">
      <c r="B117" s="131"/>
      <c r="C117" s="56"/>
      <c r="D117" s="59"/>
      <c r="E117" s="59"/>
      <c r="F117" s="59"/>
      <c r="I117" s="54"/>
      <c r="J117" s="117"/>
      <c r="K117" s="54"/>
      <c r="L117" s="117"/>
      <c r="M117" s="54"/>
    </row>
    <row r="118" spans="2:15" ht="20.100000000000001" customHeight="1" x14ac:dyDescent="0.2">
      <c r="B118" s="83">
        <f>'A - Le recueil de données'!B82</f>
        <v>14</v>
      </c>
      <c r="C118" s="56" t="str">
        <f>'A - Le recueil de données'!C82</f>
        <v>Niveau de mise en œuvre du PUC (calcul automatique en pourcentage)</v>
      </c>
      <c r="D118" s="57" t="s">
        <v>214</v>
      </c>
      <c r="E118" s="159" t="e">
        <f>AVERAGE('A - Le recueil de données'!E82:BB82)</f>
        <v>#DIV/0!</v>
      </c>
      <c r="F118" s="59"/>
      <c r="G118" s="15"/>
      <c r="H118" s="15"/>
      <c r="I118" s="54"/>
      <c r="J118" s="117"/>
      <c r="K118" s="54"/>
      <c r="L118" s="117"/>
      <c r="M118" s="54"/>
      <c r="N118" s="117"/>
      <c r="O118" s="33"/>
    </row>
    <row r="119" spans="2:15" ht="20.100000000000001" customHeight="1" x14ac:dyDescent="0.2">
      <c r="C119" s="56"/>
      <c r="D119" s="59"/>
      <c r="E119" s="59"/>
      <c r="F119" s="59"/>
      <c r="G119" s="15"/>
      <c r="H119" s="15"/>
      <c r="I119" s="33"/>
      <c r="J119" s="33"/>
      <c r="K119" s="33"/>
      <c r="M119" s="23"/>
      <c r="O119" s="33"/>
    </row>
    <row r="120" spans="2:15" ht="20.100000000000001" customHeight="1" x14ac:dyDescent="0.2">
      <c r="B120" s="229" t="s">
        <v>161</v>
      </c>
      <c r="C120" s="229"/>
      <c r="D120" s="59"/>
      <c r="E120" s="59"/>
      <c r="F120" s="59"/>
      <c r="G120" s="15"/>
      <c r="H120" s="15"/>
      <c r="I120" s="227"/>
      <c r="J120" s="228"/>
      <c r="K120" s="227"/>
      <c r="L120" s="228"/>
      <c r="M120" s="122" t="s">
        <v>48</v>
      </c>
      <c r="O120" s="33"/>
    </row>
    <row r="121" spans="2:15" ht="20.100000000000001" customHeight="1" x14ac:dyDescent="0.2">
      <c r="B121" s="15">
        <f>'A - Le recueil de données'!B84</f>
        <v>15</v>
      </c>
      <c r="C121" s="32" t="str">
        <f>'A - Le recueil de données'!C84</f>
        <v>Suite au dépistage de chute grave, une prise en charge adaptée a été mise en place :</v>
      </c>
      <c r="D121" s="59"/>
      <c r="E121" s="59"/>
      <c r="F121" s="59"/>
      <c r="G121" s="15"/>
      <c r="H121" s="15"/>
      <c r="I121" s="54"/>
      <c r="J121" s="117"/>
      <c r="K121" s="54"/>
      <c r="L121" s="117"/>
      <c r="N121" s="59"/>
      <c r="O121" s="33"/>
    </row>
    <row r="122" spans="2:15" ht="20.100000000000001" customHeight="1" x14ac:dyDescent="0.2">
      <c r="C122" s="32"/>
      <c r="D122" s="59"/>
      <c r="E122" s="59"/>
      <c r="F122" s="59"/>
      <c r="G122" s="15"/>
      <c r="H122" s="15"/>
      <c r="I122" s="59"/>
      <c r="J122" s="59"/>
      <c r="K122" s="59"/>
      <c r="L122" s="59"/>
      <c r="M122" s="59"/>
      <c r="N122" s="59"/>
      <c r="O122" s="33"/>
    </row>
    <row r="123" spans="2:15" ht="20.100000000000001" customHeight="1" x14ac:dyDescent="0.2">
      <c r="C123" s="56" t="str">
        <f>'A - Le recueil de données'!C85</f>
        <v>Prise en charge pluridisciplinaire tracée</v>
      </c>
      <c r="D123" s="59"/>
      <c r="E123" s="59"/>
      <c r="F123" s="59"/>
      <c r="G123" s="15"/>
      <c r="H123" s="15"/>
      <c r="I123" s="105">
        <f>COUNTIF('A - Le recueil de données'!$E85:$BB85,I$4)</f>
        <v>0</v>
      </c>
      <c r="J123" s="108" t="e">
        <f>I123/(I123+K123+M123)</f>
        <v>#DIV/0!</v>
      </c>
      <c r="K123" s="102">
        <f>COUNTIF('A - Le recueil de données'!$E85:$BB85,K$4)</f>
        <v>0</v>
      </c>
      <c r="L123" s="109" t="e">
        <f>1-J123</f>
        <v>#DIV/0!</v>
      </c>
      <c r="M123" s="54"/>
      <c r="N123" s="99"/>
      <c r="O123" s="33"/>
    </row>
    <row r="124" spans="2:15" ht="20.100000000000001" customHeight="1" x14ac:dyDescent="0.2">
      <c r="C124" s="56"/>
      <c r="D124" s="59"/>
      <c r="E124" s="59"/>
      <c r="F124" s="59"/>
      <c r="G124" s="15"/>
      <c r="H124" s="15"/>
      <c r="I124" s="54"/>
      <c r="J124" s="54"/>
      <c r="K124" s="54"/>
      <c r="L124" s="113"/>
      <c r="M124" s="54"/>
      <c r="N124" s="99"/>
      <c r="O124" s="33"/>
    </row>
    <row r="125" spans="2:15" ht="20.100000000000001" customHeight="1" x14ac:dyDescent="0.2">
      <c r="C125" s="56" t="str">
        <f>'A - Le recueil de données'!C86</f>
        <v>Plan de soin individualisé formalisé</v>
      </c>
      <c r="D125" s="59"/>
      <c r="E125" s="59"/>
      <c r="F125" s="59"/>
      <c r="G125" s="15"/>
      <c r="H125" s="15"/>
      <c r="I125" s="105">
        <f>COUNTIF('A - Le recueil de données'!$E86:$BB86,I$4)</f>
        <v>0</v>
      </c>
      <c r="J125" s="108" t="e">
        <f>I125/(I125+K125+M125)</f>
        <v>#DIV/0!</v>
      </c>
      <c r="K125" s="102">
        <f>COUNTIF('A - Le recueil de données'!$E86:$BB86,K$4)</f>
        <v>0</v>
      </c>
      <c r="L125" s="109" t="e">
        <f>1-J125</f>
        <v>#DIV/0!</v>
      </c>
      <c r="M125" s="54"/>
      <c r="N125" s="99"/>
      <c r="O125" s="33"/>
    </row>
    <row r="126" spans="2:15" ht="20.100000000000001" customHeight="1" x14ac:dyDescent="0.2">
      <c r="C126" s="56"/>
      <c r="D126" s="59"/>
      <c r="E126" s="59"/>
      <c r="F126" s="59"/>
      <c r="G126" s="15"/>
      <c r="H126" s="15"/>
      <c r="I126" s="54"/>
      <c r="J126" s="54"/>
      <c r="K126" s="54"/>
      <c r="L126" s="59"/>
      <c r="M126" s="59"/>
      <c r="N126" s="99"/>
      <c r="O126" s="33"/>
    </row>
    <row r="127" spans="2:15" ht="20.100000000000001" customHeight="1" x14ac:dyDescent="0.2">
      <c r="C127" s="56" t="str">
        <f>'A - Le recueil de données'!C87</f>
        <v>Information au patient ou son entourage tracée dans le dossier concernant la prévention et la prise en charge des chutes</v>
      </c>
      <c r="D127" s="59"/>
      <c r="E127" s="59"/>
      <c r="F127" s="59"/>
      <c r="G127" s="15"/>
      <c r="H127" s="15"/>
      <c r="I127" s="105">
        <f>COUNTIF('A - Le recueil de données'!$E87:$BB87,I$4)</f>
        <v>0</v>
      </c>
      <c r="J127" s="108" t="e">
        <f>I127/(I127+K127+M127)</f>
        <v>#DIV/0!</v>
      </c>
      <c r="K127" s="102">
        <f>COUNTIF('A - Le recueil de données'!$E87:$BB87,K$4)</f>
        <v>0</v>
      </c>
      <c r="L127" s="109" t="e">
        <f>1-J127</f>
        <v>#DIV/0!</v>
      </c>
      <c r="M127" s="54"/>
      <c r="N127" s="99"/>
      <c r="O127" s="33"/>
    </row>
    <row r="128" spans="2:15" ht="20.100000000000001" customHeight="1" x14ac:dyDescent="0.2">
      <c r="C128" s="56"/>
      <c r="D128" s="59"/>
      <c r="E128" s="59"/>
      <c r="F128" s="59"/>
      <c r="G128" s="15"/>
      <c r="H128" s="15"/>
      <c r="I128" s="54"/>
      <c r="J128" s="54"/>
      <c r="K128" s="54"/>
      <c r="L128" s="59"/>
      <c r="M128" s="59"/>
      <c r="N128" s="99"/>
      <c r="O128" s="33"/>
    </row>
    <row r="129" spans="2:15" ht="20.100000000000001" customHeight="1" x14ac:dyDescent="0.2">
      <c r="B129" s="15">
        <f>'A - Le recueil de données'!B88</f>
        <v>16</v>
      </c>
      <c r="C129" s="32" t="str">
        <f>'A - Le recueil de données'!C88</f>
        <v>Le plan de soin individualisé contient notamment :</v>
      </c>
      <c r="D129" s="59"/>
      <c r="E129" s="59"/>
      <c r="F129" s="59"/>
      <c r="G129" s="15"/>
      <c r="H129" s="15"/>
      <c r="I129" s="54"/>
      <c r="J129" s="117"/>
      <c r="K129" s="54"/>
      <c r="L129" s="117"/>
      <c r="M129" s="54"/>
      <c r="N129" s="99"/>
      <c r="O129" s="33"/>
    </row>
    <row r="130" spans="2:15" ht="20.100000000000001" customHeight="1" x14ac:dyDescent="0.2">
      <c r="C130" s="56"/>
      <c r="D130" s="59"/>
      <c r="E130" s="59"/>
      <c r="F130" s="59"/>
      <c r="G130" s="15"/>
      <c r="H130" s="15"/>
      <c r="I130" s="59"/>
      <c r="J130" s="59"/>
      <c r="K130" s="59"/>
      <c r="L130" s="59"/>
      <c r="M130" s="59"/>
      <c r="N130" s="99"/>
      <c r="O130" s="33"/>
    </row>
    <row r="131" spans="2:15" ht="20.100000000000001" customHeight="1" x14ac:dyDescent="0.2">
      <c r="C131" s="56" t="str">
        <f>'A - Le recueil de données'!C89</f>
        <v xml:space="preserve">La mise en œuvre d'un programme d'exercice personnalisé : rééducation de la force musculaire, rééducation de l'équilibre et de la marche, marche régulière, gymnastique douce </v>
      </c>
      <c r="D131" s="59"/>
      <c r="E131" s="59"/>
      <c r="F131" s="59"/>
      <c r="G131" s="15"/>
      <c r="H131" s="15"/>
      <c r="I131" s="105">
        <f>COUNTIF('A - Le recueil de données'!$E89:$BB89,I$4)</f>
        <v>0</v>
      </c>
      <c r="J131" s="108" t="e">
        <f>I131/(I131+K131+M131)</f>
        <v>#DIV/0!</v>
      </c>
      <c r="K131" s="102">
        <f>COUNTIF('A - Le recueil de données'!$E89:$BB89,K$4)</f>
        <v>0</v>
      </c>
      <c r="L131" s="109" t="e">
        <f>K131/(K131+I131+M131)</f>
        <v>#DIV/0!</v>
      </c>
      <c r="M131" s="102">
        <f>COUNTIF('A - Le recueil de données'!$E89:$BB89,M$4)</f>
        <v>0</v>
      </c>
      <c r="N131" s="109" t="e">
        <f>M131/(I131+K131+M131)</f>
        <v>#DIV/0!</v>
      </c>
      <c r="O131" s="33"/>
    </row>
    <row r="132" spans="2:15" ht="20.100000000000001" customHeight="1" x14ac:dyDescent="0.2">
      <c r="C132" s="56"/>
      <c r="D132" s="59"/>
      <c r="E132" s="59"/>
      <c r="F132" s="59"/>
      <c r="G132" s="15"/>
      <c r="H132" s="15"/>
      <c r="I132" s="59"/>
      <c r="J132" s="59"/>
      <c r="K132" s="59"/>
      <c r="L132" s="112"/>
      <c r="M132" s="112"/>
      <c r="N132" s="99"/>
      <c r="O132" s="33"/>
    </row>
    <row r="133" spans="2:15" ht="20.100000000000001" customHeight="1" x14ac:dyDescent="0.2">
      <c r="C133" s="56" t="str">
        <f>'A - Le recueil de données'!C90</f>
        <v>La mise en place de mesures pour minimiser les blessures liées aux chutes  (ex : matelas anti-chute, protecteurs de hanche, apprendre à se relever)</v>
      </c>
      <c r="D133" s="59"/>
      <c r="E133" s="59"/>
      <c r="F133" s="59"/>
      <c r="G133" s="15"/>
      <c r="H133" s="15"/>
      <c r="I133" s="105">
        <f>COUNTIF('A - Le recueil de données'!$E90:$BB90,I$4)</f>
        <v>0</v>
      </c>
      <c r="J133" s="108" t="e">
        <f>I133/(I133+K133+M133)</f>
        <v>#DIV/0!</v>
      </c>
      <c r="K133" s="102">
        <f>COUNTIF('A - Le recueil de données'!$E90:$BB90,K$4)</f>
        <v>0</v>
      </c>
      <c r="L133" s="109" t="e">
        <f>K133/(K133+I133+M133)</f>
        <v>#DIV/0!</v>
      </c>
      <c r="M133" s="54"/>
      <c r="N133" s="99"/>
      <c r="O133" s="33"/>
    </row>
    <row r="134" spans="2:15" ht="20.100000000000001" customHeight="1" x14ac:dyDescent="0.2">
      <c r="C134" s="32"/>
      <c r="D134" s="59"/>
      <c r="E134" s="59"/>
      <c r="F134" s="59"/>
      <c r="G134" s="15"/>
      <c r="H134" s="15"/>
      <c r="I134" s="59"/>
      <c r="J134" s="59"/>
      <c r="K134" s="59"/>
      <c r="L134" s="112"/>
      <c r="M134" s="112"/>
      <c r="N134" s="99"/>
      <c r="O134" s="33"/>
    </row>
    <row r="135" spans="2:15" ht="20.100000000000001" customHeight="1" x14ac:dyDescent="0.2">
      <c r="C135" s="56" t="str">
        <f>'A - Le recueil de données'!C91</f>
        <v>Des interventions nutritionnelles</v>
      </c>
      <c r="D135" s="59"/>
      <c r="E135" s="59"/>
      <c r="F135" s="59"/>
      <c r="G135" s="15"/>
      <c r="H135" s="15"/>
      <c r="I135" s="105">
        <f>COUNTIF('A - Le recueil de données'!$E91:$BB91,I$4)</f>
        <v>0</v>
      </c>
      <c r="J135" s="108" t="e">
        <f>I135/(I135+K135+M135)</f>
        <v>#DIV/0!</v>
      </c>
      <c r="K135" s="102">
        <f>COUNTIF('A - Le recueil de données'!$E91:$BB91,K$4)</f>
        <v>0</v>
      </c>
      <c r="L135" s="109" t="e">
        <f>K135/(K135+I135+M135)</f>
        <v>#DIV/0!</v>
      </c>
      <c r="M135" s="102">
        <f>COUNTIF('A - Le recueil de données'!$E91:$BB91,M$4)</f>
        <v>0</v>
      </c>
      <c r="N135" s="109" t="e">
        <f>M135/(I135+K135+M135)</f>
        <v>#DIV/0!</v>
      </c>
      <c r="O135" s="33"/>
    </row>
    <row r="136" spans="2:15" ht="20.100000000000001" customHeight="1" x14ac:dyDescent="0.2">
      <c r="C136" s="32"/>
      <c r="D136" s="59"/>
      <c r="E136" s="59"/>
      <c r="F136" s="59"/>
      <c r="G136" s="15"/>
      <c r="H136" s="15"/>
      <c r="I136" s="59"/>
      <c r="J136" s="59"/>
      <c r="K136" s="59"/>
      <c r="L136" s="112"/>
      <c r="M136" s="112"/>
      <c r="N136" s="99"/>
      <c r="O136" s="33"/>
    </row>
    <row r="137" spans="2:15" ht="20.100000000000001" customHeight="1" x14ac:dyDescent="0.2">
      <c r="B137" s="15">
        <f>'A - Le recueil de données'!B92</f>
        <v>17</v>
      </c>
      <c r="C137" s="32" t="str">
        <f>'A - Le recueil de données'!C92</f>
        <v>Le risque de chute à domicile a été évalué avant la sortie</v>
      </c>
      <c r="D137" s="59"/>
      <c r="E137" s="59"/>
      <c r="F137" s="59"/>
      <c r="G137" s="15"/>
      <c r="H137" s="15"/>
      <c r="I137" s="105">
        <f>COUNTIF('A - Le recueil de données'!$E92:$BB92,I$4)</f>
        <v>0</v>
      </c>
      <c r="J137" s="108" t="e">
        <f>I137/(I137+K137+M137)</f>
        <v>#DIV/0!</v>
      </c>
      <c r="K137" s="102">
        <f>COUNTIF('A - Le recueil de données'!$E92:$BB92,K$4)</f>
        <v>0</v>
      </c>
      <c r="L137" s="109" t="e">
        <f>K137/(K137+I137+M137)</f>
        <v>#DIV/0!</v>
      </c>
      <c r="M137" s="102">
        <f>COUNTIF('A - Le recueil de données'!$E92:$BB92,M$4)</f>
        <v>0</v>
      </c>
      <c r="N137" s="109" t="e">
        <f>M137/(I137+K137+M137)</f>
        <v>#DIV/0!</v>
      </c>
      <c r="O137" s="33"/>
    </row>
    <row r="138" spans="2:15" ht="20.100000000000001" customHeight="1" x14ac:dyDescent="0.2">
      <c r="C138" s="32"/>
      <c r="D138" s="59"/>
      <c r="E138" s="59"/>
      <c r="F138" s="59"/>
      <c r="G138" s="15"/>
      <c r="H138" s="15"/>
      <c r="I138" s="59"/>
      <c r="J138" s="59"/>
      <c r="K138" s="59"/>
      <c r="L138" s="54"/>
      <c r="M138" s="54"/>
      <c r="N138" s="99"/>
      <c r="O138" s="33"/>
    </row>
    <row r="139" spans="2:15" ht="20.100000000000001" customHeight="1" x14ac:dyDescent="0.2">
      <c r="B139" s="15">
        <f>'A - Le recueil de données'!B93</f>
        <v>18</v>
      </c>
      <c r="C139" s="32" t="str">
        <f>'A - Le recueil de données'!C93</f>
        <v>Des actions de prévention pour le retour à domicile sont tracées (aide humaine, aides techniques, aménagement du logement, etc.)</v>
      </c>
      <c r="D139" s="59"/>
      <c r="E139" s="59"/>
      <c r="F139" s="59"/>
      <c r="G139" s="15"/>
      <c r="H139" s="15"/>
      <c r="I139" s="105">
        <f>COUNTIF('A - Le recueil de données'!$E93:$BB93,I$4)</f>
        <v>0</v>
      </c>
      <c r="J139" s="108" t="e">
        <f>I139/(I139+K139+M139)</f>
        <v>#DIV/0!</v>
      </c>
      <c r="K139" s="102">
        <f>COUNTIF('A - Le recueil de données'!$E93:$BB93,K$4)</f>
        <v>0</v>
      </c>
      <c r="L139" s="109" t="e">
        <f>K139/(K139+I139+M139)</f>
        <v>#DIV/0!</v>
      </c>
      <c r="M139" s="102">
        <f>COUNTIF('A - Le recueil de données'!$E93:$BB93,M$4)</f>
        <v>0</v>
      </c>
      <c r="N139" s="109" t="e">
        <f>M139/(I139+K139+M139)</f>
        <v>#DIV/0!</v>
      </c>
      <c r="O139" s="33"/>
    </row>
    <row r="140" spans="2:15" ht="20.100000000000001" customHeight="1" x14ac:dyDescent="0.2">
      <c r="C140" s="48"/>
      <c r="D140" s="59"/>
      <c r="E140" s="59"/>
      <c r="F140" s="59"/>
      <c r="G140" s="15"/>
      <c r="H140" s="15"/>
      <c r="I140" s="59"/>
      <c r="J140" s="59"/>
      <c r="K140" s="59"/>
      <c r="L140" s="54"/>
      <c r="M140" s="54"/>
      <c r="N140" s="99"/>
      <c r="O140" s="33"/>
    </row>
    <row r="141" spans="2:15" ht="20.100000000000001" customHeight="1" x14ac:dyDescent="0.2">
      <c r="B141" s="24" t="s">
        <v>82</v>
      </c>
      <c r="C141" s="141" t="s">
        <v>189</v>
      </c>
      <c r="D141" s="59"/>
      <c r="E141" s="59"/>
      <c r="F141" s="59"/>
      <c r="G141" s="15"/>
      <c r="H141" s="15"/>
      <c r="I141" s="112"/>
      <c r="J141" s="59"/>
      <c r="K141" s="59"/>
      <c r="L141" s="54"/>
      <c r="M141" s="54"/>
      <c r="N141" s="99"/>
      <c r="O141" s="33"/>
    </row>
    <row r="142" spans="2:15" ht="20.100000000000001" customHeight="1" x14ac:dyDescent="0.2">
      <c r="C142" s="32"/>
      <c r="D142" s="59"/>
      <c r="E142" s="59"/>
      <c r="F142" s="59"/>
      <c r="G142" s="15"/>
      <c r="H142" s="15"/>
      <c r="I142" s="155" t="s">
        <v>87</v>
      </c>
      <c r="J142" s="156" t="s">
        <v>56</v>
      </c>
      <c r="K142" s="157" t="s">
        <v>57</v>
      </c>
      <c r="L142" s="157" t="s">
        <v>58</v>
      </c>
      <c r="M142" s="157" t="s">
        <v>59</v>
      </c>
      <c r="O142" s="33"/>
    </row>
    <row r="143" spans="2:15" ht="20.100000000000001" customHeight="1" x14ac:dyDescent="0.2">
      <c r="B143" s="15">
        <f>'A - Le recueil de données'!B96</f>
        <v>19</v>
      </c>
      <c r="C143" s="32" t="str">
        <f>'A - Le recueil de données'!C96</f>
        <v>Estimation du délai entre la dernière chute tracée et sa découverte</v>
      </c>
      <c r="D143" s="59" t="s">
        <v>215</v>
      </c>
      <c r="E143" s="59"/>
      <c r="F143" s="59"/>
      <c r="G143" s="15"/>
      <c r="H143" s="15"/>
      <c r="I143" s="115">
        <f>COUNTIF('A - Le recueil de données'!$E96:$BB96,I$142)</f>
        <v>0</v>
      </c>
      <c r="J143" s="115">
        <f>COUNTIF('A - Le recueil de données'!$E96:$BB96,J$142)</f>
        <v>0</v>
      </c>
      <c r="K143" s="115">
        <f>COUNTIF('A - Le recueil de données'!$E96:$BB96,K$142)</f>
        <v>0</v>
      </c>
      <c r="L143" s="115">
        <f>COUNTIF('A - Le recueil de données'!$E96:$BB96,L$142)</f>
        <v>0</v>
      </c>
      <c r="M143" s="115">
        <f>COUNTIF('A - Le recueil de données'!$E96:$BB96,M$142)</f>
        <v>0</v>
      </c>
      <c r="O143" s="33"/>
    </row>
    <row r="144" spans="2:15" ht="20.100000000000001" customHeight="1" x14ac:dyDescent="0.2">
      <c r="C144" s="32"/>
      <c r="D144" s="59"/>
      <c r="E144" s="59"/>
      <c r="F144" s="59"/>
      <c r="G144" s="15"/>
      <c r="H144" s="15"/>
      <c r="I144" s="123"/>
      <c r="J144" s="124"/>
      <c r="K144" s="123"/>
      <c r="L144" s="124"/>
      <c r="M144" s="54"/>
      <c r="O144" s="33"/>
    </row>
    <row r="145" spans="2:15" ht="20.100000000000001" customHeight="1" x14ac:dyDescent="0.2">
      <c r="B145" s="15">
        <f>'A - Le recueil de données'!B97</f>
        <v>20</v>
      </c>
      <c r="C145" s="32" t="str">
        <f>'A - Le recueil de données'!C97</f>
        <v>L'évaluation clinique post-chute est tracée</v>
      </c>
      <c r="D145" s="59"/>
      <c r="E145" s="59"/>
      <c r="F145" s="59"/>
      <c r="G145" s="15"/>
      <c r="H145" s="15"/>
      <c r="I145" s="105">
        <f>COUNTIF('A - Le recueil de données'!$E97:$BB97,I$4)</f>
        <v>0</v>
      </c>
      <c r="J145" s="108" t="e">
        <f>I145/(I145+K145+M145)</f>
        <v>#DIV/0!</v>
      </c>
      <c r="K145" s="102">
        <f>COUNTIF('A - Le recueil de données'!$E97:$BB97,K$4)</f>
        <v>0</v>
      </c>
      <c r="L145" s="109" t="e">
        <f>K145/(K145+I145+M145)</f>
        <v>#DIV/0!</v>
      </c>
      <c r="O145" s="33"/>
    </row>
    <row r="146" spans="2:15" ht="20.100000000000001" customHeight="1" x14ac:dyDescent="0.2">
      <c r="C146" s="32"/>
      <c r="D146" s="59"/>
      <c r="E146" s="59"/>
      <c r="F146" s="59"/>
      <c r="G146" s="15"/>
      <c r="H146" s="15"/>
      <c r="I146" s="33"/>
      <c r="J146" s="33"/>
      <c r="K146" s="33"/>
      <c r="O146" s="33"/>
    </row>
    <row r="147" spans="2:15" ht="20.100000000000001" customHeight="1" x14ac:dyDescent="0.2">
      <c r="B147" s="15">
        <f>'A - Le recueil de données'!B98</f>
        <v>21</v>
      </c>
      <c r="C147" s="32" t="str">
        <f>'A - Le recueil de données'!C98</f>
        <v>Les causes directes de cette chute ont été identifiées</v>
      </c>
      <c r="D147" s="59"/>
      <c r="E147" s="59"/>
      <c r="F147" s="59"/>
      <c r="G147" s="15"/>
      <c r="H147" s="15"/>
      <c r="I147" s="105">
        <f>COUNTIF('A - Le recueil de données'!$E98:$BB98,I$4)</f>
        <v>0</v>
      </c>
      <c r="J147" s="108" t="e">
        <f>I147/(I147+K147+M147)</f>
        <v>#DIV/0!</v>
      </c>
      <c r="K147" s="102">
        <f>COUNTIF('A - Le recueil de données'!$E98:$BB98,K$4)</f>
        <v>0</v>
      </c>
      <c r="L147" s="109" t="e">
        <f>K147/(K147+I147+M147)</f>
        <v>#DIV/0!</v>
      </c>
      <c r="O147" s="33"/>
    </row>
    <row r="148" spans="2:15" ht="20.100000000000001" customHeight="1" x14ac:dyDescent="0.2">
      <c r="C148" s="32"/>
      <c r="D148" s="59"/>
      <c r="E148" s="59"/>
      <c r="F148" s="59"/>
      <c r="G148" s="15"/>
      <c r="H148" s="15"/>
      <c r="I148" s="120"/>
      <c r="J148" s="121"/>
      <c r="K148" s="120"/>
      <c r="L148" s="121"/>
      <c r="O148" s="33"/>
    </row>
    <row r="149" spans="2:15" ht="20.100000000000001" customHeight="1" x14ac:dyDescent="0.2">
      <c r="B149" s="15">
        <f>'A - Le recueil de données'!B99</f>
        <v>22</v>
      </c>
      <c r="C149" s="32" t="str">
        <f>'A - Le recueil de données'!C99</f>
        <v xml:space="preserve">La recherche des facteurs individuels précipitants est tracée : </v>
      </c>
      <c r="D149" s="59"/>
      <c r="E149" s="59"/>
      <c r="F149" s="59"/>
      <c r="G149" s="15"/>
      <c r="H149" s="15"/>
      <c r="I149" s="54"/>
      <c r="J149" s="59"/>
      <c r="K149" s="33"/>
      <c r="L149" s="15"/>
      <c r="M149" s="15"/>
    </row>
    <row r="150" spans="2:15" ht="20.100000000000001" customHeight="1" x14ac:dyDescent="0.2">
      <c r="C150" s="32"/>
      <c r="D150" s="59"/>
      <c r="E150" s="59"/>
      <c r="F150" s="59"/>
      <c r="G150" s="15"/>
      <c r="H150" s="15"/>
      <c r="I150" s="54"/>
      <c r="J150" s="117"/>
      <c r="K150" s="54"/>
      <c r="L150" s="117"/>
      <c r="M150" s="54"/>
      <c r="N150" s="59"/>
      <c r="O150" s="33"/>
    </row>
    <row r="151" spans="2:15" ht="20.100000000000001" customHeight="1" x14ac:dyDescent="0.2">
      <c r="C151" s="56" t="str">
        <f>'A - Le recueil de données'!C100</f>
        <v>Pathologies aigues cardiovasculaires (hypotension orthostatique, ECG, rythme…)</v>
      </c>
      <c r="D151" s="59"/>
      <c r="E151" s="59"/>
      <c r="F151" s="59"/>
      <c r="G151" s="15"/>
      <c r="H151" s="15"/>
      <c r="I151" s="105">
        <f>COUNTIF('A - Le recueil de données'!$E100:$BB100,I$4)</f>
        <v>0</v>
      </c>
      <c r="J151" s="108" t="e">
        <f>I151/(I151+K151+M151)</f>
        <v>#DIV/0!</v>
      </c>
      <c r="K151" s="102">
        <f>COUNTIF('A - Le recueil de données'!$E100:$BB100,K$4)</f>
        <v>0</v>
      </c>
      <c r="L151" s="109" t="e">
        <f>K151/(K151+I151+M151)</f>
        <v>#DIV/0!</v>
      </c>
      <c r="M151" s="54"/>
      <c r="N151" s="59"/>
      <c r="O151" s="33"/>
    </row>
    <row r="152" spans="2:15" ht="20.100000000000001" customHeight="1" x14ac:dyDescent="0.2">
      <c r="C152" s="56"/>
      <c r="D152" s="59"/>
      <c r="E152" s="59"/>
      <c r="F152" s="59"/>
      <c r="G152" s="15"/>
      <c r="H152" s="15"/>
      <c r="I152" s="54"/>
      <c r="J152" s="117"/>
      <c r="K152" s="54"/>
      <c r="L152" s="117"/>
      <c r="M152" s="54"/>
      <c r="N152" s="59"/>
      <c r="O152" s="33"/>
    </row>
    <row r="153" spans="2:15" ht="20.100000000000001" customHeight="1" x14ac:dyDescent="0.2">
      <c r="C153" s="56" t="str">
        <f>'A - Le recueil de données'!C101</f>
        <v>Pathologies aigues neurologiques (AVC, Parkinson déséquilibré…)</v>
      </c>
      <c r="D153" s="59"/>
      <c r="E153" s="59"/>
      <c r="F153" s="59"/>
      <c r="G153" s="15"/>
      <c r="H153" s="15"/>
      <c r="I153" s="105">
        <f>COUNTIF('A - Le recueil de données'!$E101:$BB101,I$4)</f>
        <v>0</v>
      </c>
      <c r="J153" s="108" t="e">
        <f>I153/(I153+K153+M153)</f>
        <v>#DIV/0!</v>
      </c>
      <c r="K153" s="102">
        <f>COUNTIF('A - Le recueil de données'!$E101:$BB101,K$4)</f>
        <v>0</v>
      </c>
      <c r="L153" s="109" t="e">
        <f>K153/(K153+I153+M153)</f>
        <v>#DIV/0!</v>
      </c>
      <c r="M153" s="54"/>
      <c r="N153" s="59"/>
      <c r="O153" s="33"/>
    </row>
    <row r="154" spans="2:15" ht="20.100000000000001" customHeight="1" x14ac:dyDescent="0.2">
      <c r="C154" s="56"/>
      <c r="D154" s="59"/>
      <c r="E154" s="59"/>
      <c r="F154" s="59"/>
      <c r="G154" s="15"/>
      <c r="H154" s="15"/>
      <c r="I154" s="54"/>
      <c r="J154" s="117"/>
      <c r="K154" s="54"/>
      <c r="L154" s="117"/>
      <c r="M154" s="54"/>
      <c r="N154" s="59"/>
      <c r="O154" s="33"/>
    </row>
    <row r="155" spans="2:15" ht="20.100000000000001" customHeight="1" x14ac:dyDescent="0.2">
      <c r="C155" s="56" t="str">
        <f>'A - Le recueil de données'!C102</f>
        <v>Pathologies aigues vestibulaires (avis ORL)</v>
      </c>
      <c r="D155" s="59"/>
      <c r="E155" s="59"/>
      <c r="F155" s="59"/>
      <c r="G155" s="15"/>
      <c r="H155" s="15"/>
      <c r="I155" s="105">
        <f>COUNTIF('A - Le recueil de données'!$E102:$BB102,I$4)</f>
        <v>0</v>
      </c>
      <c r="J155" s="108" t="e">
        <f>I155/(I155+K155+M155)</f>
        <v>#DIV/0!</v>
      </c>
      <c r="K155" s="102">
        <f>COUNTIF('A - Le recueil de données'!$E102:$BB102,K$4)</f>
        <v>0</v>
      </c>
      <c r="L155" s="109" t="e">
        <f>K155/(K155+I155+M155)</f>
        <v>#DIV/0!</v>
      </c>
      <c r="M155" s="54"/>
      <c r="N155" s="59"/>
      <c r="O155" s="33"/>
    </row>
    <row r="156" spans="2:15" ht="20.100000000000001" customHeight="1" x14ac:dyDescent="0.2">
      <c r="C156" s="56"/>
      <c r="D156" s="59"/>
      <c r="E156" s="59"/>
      <c r="F156" s="59"/>
      <c r="G156" s="15"/>
      <c r="H156" s="15"/>
      <c r="I156" s="54"/>
      <c r="J156" s="117"/>
      <c r="K156" s="54"/>
      <c r="L156" s="117"/>
      <c r="M156" s="54"/>
      <c r="N156" s="59"/>
      <c r="O156" s="33"/>
    </row>
    <row r="157" spans="2:15" ht="20.100000000000001" customHeight="1" x14ac:dyDescent="0.2">
      <c r="C157" s="56" t="str">
        <f>'A - Le recueil de données'!C103</f>
        <v>Pathologies aigues métaboliques (sodium, glucose)</v>
      </c>
      <c r="D157" s="59"/>
      <c r="E157" s="59"/>
      <c r="F157" s="59"/>
      <c r="G157" s="15"/>
      <c r="H157" s="15"/>
      <c r="I157" s="105">
        <f>COUNTIF('A - Le recueil de données'!$E103:$BB103,I$4)</f>
        <v>0</v>
      </c>
      <c r="J157" s="108" t="e">
        <f>I157/(I157+K157+M157)</f>
        <v>#DIV/0!</v>
      </c>
      <c r="K157" s="102">
        <f>COUNTIF('A - Le recueil de données'!$E103:$BB103,K$4)</f>
        <v>0</v>
      </c>
      <c r="L157" s="109" t="e">
        <f>K157/(K157+I157+M157)</f>
        <v>#DIV/0!</v>
      </c>
      <c r="M157" s="54"/>
      <c r="N157" s="59"/>
      <c r="O157" s="33"/>
    </row>
    <row r="158" spans="2:15" ht="20.100000000000001" customHeight="1" x14ac:dyDescent="0.2">
      <c r="C158" s="56"/>
      <c r="D158" s="59"/>
      <c r="E158" s="59"/>
      <c r="F158" s="59"/>
      <c r="G158" s="15"/>
      <c r="H158" s="15"/>
      <c r="I158" s="54"/>
      <c r="J158" s="117"/>
      <c r="K158" s="54"/>
      <c r="L158" s="117"/>
      <c r="M158" s="54"/>
      <c r="N158" s="59"/>
      <c r="O158" s="33"/>
    </row>
    <row r="159" spans="2:15" ht="20.100000000000001" customHeight="1" x14ac:dyDescent="0.2">
      <c r="C159" s="56" t="str">
        <f>'A - Le recueil de données'!C104</f>
        <v>Diabète déséquilibré (HbA1c)</v>
      </c>
      <c r="D159" s="59"/>
      <c r="E159" s="59"/>
      <c r="F159" s="59"/>
      <c r="G159" s="15"/>
      <c r="H159" s="15"/>
      <c r="I159" s="105">
        <f>COUNTIF('A - Le recueil de données'!$E104:$BB104,I$4)</f>
        <v>0</v>
      </c>
      <c r="J159" s="108" t="e">
        <f>I159/(I159+K159+M159)</f>
        <v>#DIV/0!</v>
      </c>
      <c r="K159" s="102">
        <f>COUNTIF('A - Le recueil de données'!$E104:$BB104,K$4)</f>
        <v>0</v>
      </c>
      <c r="L159" s="109" t="e">
        <f>K159/(K159+I159+M159)</f>
        <v>#DIV/0!</v>
      </c>
      <c r="M159" s="54"/>
      <c r="N159" s="59"/>
      <c r="O159" s="33"/>
    </row>
    <row r="160" spans="2:15" ht="20.100000000000001" customHeight="1" x14ac:dyDescent="0.2">
      <c r="C160" s="56"/>
      <c r="D160" s="59"/>
      <c r="E160" s="59"/>
      <c r="F160" s="59"/>
      <c r="G160" s="15"/>
      <c r="H160" s="15"/>
      <c r="I160" s="54"/>
      <c r="J160" s="117"/>
      <c r="K160" s="54"/>
      <c r="L160" s="117"/>
      <c r="M160" s="54"/>
      <c r="N160" s="59"/>
      <c r="O160" s="33"/>
    </row>
    <row r="161" spans="2:15" ht="20.100000000000001" customHeight="1" x14ac:dyDescent="0.2">
      <c r="C161" s="56" t="str">
        <f>'A - Le recueil de données'!C105</f>
        <v>Syndrome confusionnel</v>
      </c>
      <c r="D161" s="59"/>
      <c r="E161" s="59"/>
      <c r="F161" s="59"/>
      <c r="G161" s="15"/>
      <c r="H161" s="15"/>
      <c r="I161" s="105">
        <f>COUNTIF('A - Le recueil de données'!$E105:$BB105,I$4)</f>
        <v>0</v>
      </c>
      <c r="J161" s="108" t="e">
        <f>I161/(I161+K161+M161)</f>
        <v>#DIV/0!</v>
      </c>
      <c r="K161" s="102">
        <f>COUNTIF('A - Le recueil de données'!$E105:$BB105,K$4)</f>
        <v>0</v>
      </c>
      <c r="L161" s="109" t="e">
        <f>K161/(K161+I161+M161)</f>
        <v>#DIV/0!</v>
      </c>
      <c r="M161" s="54"/>
      <c r="N161" s="59"/>
      <c r="O161" s="33"/>
    </row>
    <row r="162" spans="2:15" ht="20.100000000000001" customHeight="1" x14ac:dyDescent="0.2">
      <c r="C162" s="56"/>
      <c r="D162" s="59"/>
      <c r="E162" s="59"/>
      <c r="F162" s="59"/>
      <c r="G162" s="15"/>
      <c r="H162" s="15"/>
      <c r="I162" s="54"/>
      <c r="J162" s="117"/>
      <c r="K162" s="54"/>
      <c r="L162" s="117"/>
      <c r="M162" s="54"/>
      <c r="N162" s="59"/>
      <c r="O162" s="33"/>
    </row>
    <row r="163" spans="2:15" ht="20.100000000000001" customHeight="1" x14ac:dyDescent="0.2">
      <c r="C163" s="56" t="str">
        <f>'A - Le recueil de données'!C106</f>
        <v>Pathologie infectieuse</v>
      </c>
      <c r="D163" s="59"/>
      <c r="E163" s="59"/>
      <c r="F163" s="59"/>
      <c r="G163" s="15"/>
      <c r="H163" s="15"/>
      <c r="I163" s="105">
        <f>COUNTIF('A - Le recueil de données'!$E106:$BB106,I$4)</f>
        <v>0</v>
      </c>
      <c r="J163" s="108" t="e">
        <f>I163/(I163+K163+M163)</f>
        <v>#DIV/0!</v>
      </c>
      <c r="K163" s="102">
        <f>COUNTIF('A - Le recueil de données'!$E106:$BB106,K$4)</f>
        <v>0</v>
      </c>
      <c r="L163" s="109" t="e">
        <f>K163/(K163+I163+M163)</f>
        <v>#DIV/0!</v>
      </c>
      <c r="M163" s="54"/>
      <c r="N163" s="59"/>
      <c r="O163" s="33"/>
    </row>
    <row r="164" spans="2:15" ht="20.100000000000001" customHeight="1" x14ac:dyDescent="0.2">
      <c r="C164" s="56"/>
      <c r="D164" s="59"/>
      <c r="E164" s="59"/>
      <c r="F164" s="59"/>
      <c r="G164" s="15"/>
      <c r="H164" s="15"/>
      <c r="I164" s="54"/>
      <c r="J164" s="117"/>
      <c r="K164" s="54"/>
      <c r="L164" s="117"/>
      <c r="M164" s="54"/>
      <c r="N164" s="59"/>
      <c r="O164" s="33"/>
    </row>
    <row r="165" spans="2:15" ht="20.100000000000001" customHeight="1" x14ac:dyDescent="0.2">
      <c r="C165" s="56" t="str">
        <f>'A - Le recueil de données'!C107</f>
        <v>Déshydratation</v>
      </c>
      <c r="D165" s="59"/>
      <c r="E165" s="59"/>
      <c r="F165" s="59"/>
      <c r="G165" s="15"/>
      <c r="H165" s="15"/>
      <c r="I165" s="105">
        <f>COUNTIF('A - Le recueil de données'!$E107:$BB107,I$4)</f>
        <v>0</v>
      </c>
      <c r="J165" s="108" t="e">
        <f>I165/(I165+K165+M165)</f>
        <v>#DIV/0!</v>
      </c>
      <c r="K165" s="102">
        <f>COUNTIF('A - Le recueil de données'!$E107:$BB107,K$4)</f>
        <v>0</v>
      </c>
      <c r="L165" s="109" t="e">
        <f>K165/(K165+I165+M165)</f>
        <v>#DIV/0!</v>
      </c>
      <c r="M165" s="54"/>
      <c r="N165" s="59"/>
      <c r="O165" s="33"/>
    </row>
    <row r="166" spans="2:15" s="33" customFormat="1" ht="20.100000000000001" customHeight="1" x14ac:dyDescent="0.2">
      <c r="C166" s="56"/>
      <c r="D166" s="59"/>
      <c r="E166" s="59"/>
      <c r="F166" s="59"/>
      <c r="I166" s="120"/>
      <c r="J166" s="121"/>
      <c r="K166" s="120"/>
      <c r="L166" s="121"/>
      <c r="M166" s="54"/>
      <c r="N166" s="59"/>
    </row>
    <row r="167" spans="2:15" ht="20.100000000000001" customHeight="1" x14ac:dyDescent="0.2">
      <c r="C167" s="56" t="str">
        <f>'A - Le recueil de données'!C108</f>
        <v>Introduction de psychotrope ou anti-hypertenseur</v>
      </c>
      <c r="D167" s="59"/>
      <c r="E167" s="59"/>
      <c r="F167" s="59"/>
      <c r="G167" s="15"/>
      <c r="H167" s="15"/>
      <c r="I167" s="105">
        <f>COUNTIF('A - Le recueil de données'!$E108:$BB108,I$4)</f>
        <v>0</v>
      </c>
      <c r="J167" s="108" t="e">
        <f>I167/(I167+K167+M167)</f>
        <v>#DIV/0!</v>
      </c>
      <c r="K167" s="102">
        <f>COUNTIF('A - Le recueil de données'!$E108:$BB108,K$4)</f>
        <v>0</v>
      </c>
      <c r="L167" s="109" t="e">
        <f>K167/(K167+I167+M167)</f>
        <v>#DIV/0!</v>
      </c>
      <c r="M167" s="54"/>
      <c r="N167" s="59"/>
      <c r="O167" s="33"/>
    </row>
    <row r="168" spans="2:15" ht="20.100000000000001" customHeight="1" x14ac:dyDescent="0.2">
      <c r="C168" s="56"/>
      <c r="D168" s="59"/>
      <c r="E168" s="59"/>
      <c r="F168" s="59"/>
      <c r="G168" s="15"/>
      <c r="H168" s="15"/>
      <c r="I168" s="54"/>
      <c r="J168" s="117"/>
      <c r="K168" s="54"/>
      <c r="L168" s="117"/>
      <c r="M168" s="54"/>
      <c r="N168" s="59"/>
      <c r="O168" s="33"/>
    </row>
    <row r="169" spans="2:15" ht="20.100000000000001" customHeight="1" x14ac:dyDescent="0.2">
      <c r="C169" s="56"/>
      <c r="D169" s="59"/>
      <c r="E169" s="59"/>
      <c r="F169" s="59"/>
      <c r="G169" s="15"/>
      <c r="H169" s="15"/>
      <c r="I169" s="54"/>
      <c r="J169" s="117"/>
      <c r="K169" s="54"/>
      <c r="L169" s="117"/>
      <c r="M169" s="54"/>
      <c r="N169" s="59"/>
      <c r="O169" s="33"/>
    </row>
    <row r="170" spans="2:15" ht="20.100000000000001" customHeight="1" x14ac:dyDescent="0.2">
      <c r="B170" s="15">
        <f>'A - Le recueil de données'!B109</f>
        <v>23</v>
      </c>
      <c r="C170" s="32" t="str">
        <f>'A - Le recueil de données'!C109</f>
        <v>La correction des facteurs précipitants est tracée</v>
      </c>
      <c r="D170" s="59"/>
      <c r="E170" s="59"/>
      <c r="F170" s="59"/>
      <c r="G170" s="15"/>
      <c r="H170" s="15"/>
      <c r="I170" s="105">
        <f>COUNTIF('A - Le recueil de données'!$E109:$BB109,I$4)</f>
        <v>0</v>
      </c>
      <c r="J170" s="108" t="e">
        <f>I170/(I170+K170+M170)</f>
        <v>#DIV/0!</v>
      </c>
      <c r="K170" s="102">
        <f>COUNTIF('A - Le recueil de données'!$E109:$BB109,K$4)</f>
        <v>0</v>
      </c>
      <c r="L170" s="109" t="e">
        <f>K170/(K170+I170+M170)</f>
        <v>#DIV/0!</v>
      </c>
      <c r="M170" s="102">
        <f>COUNTIF('A - Le recueil de données'!$E109:$BB109,M$4)</f>
        <v>0</v>
      </c>
      <c r="N170" s="109" t="e">
        <f>M170/(I170+K170+M170)</f>
        <v>#DIV/0!</v>
      </c>
      <c r="O170" s="33"/>
    </row>
    <row r="171" spans="2:15" ht="20.100000000000001" customHeight="1" x14ac:dyDescent="0.2">
      <c r="C171" s="32"/>
      <c r="D171" s="59"/>
      <c r="E171" s="59"/>
      <c r="F171" s="59"/>
      <c r="G171" s="15"/>
      <c r="H171" s="15"/>
      <c r="I171" s="33"/>
      <c r="J171" s="33"/>
      <c r="K171" s="33"/>
      <c r="O171" s="33"/>
    </row>
    <row r="172" spans="2:15" ht="20.100000000000001" customHeight="1" x14ac:dyDescent="0.2">
      <c r="B172" s="15">
        <f>'A - Le recueil de données'!B110</f>
        <v>24</v>
      </c>
      <c r="C172" s="32" t="str">
        <f>'A - Le recueil de données'!C110</f>
        <v>Si cette dernière chute tracée est grave, indiquer ses conséquences (plusieurs conséquences possibles)</v>
      </c>
      <c r="D172" s="59"/>
      <c r="E172" s="59"/>
      <c r="F172" s="59"/>
      <c r="G172" s="15"/>
      <c r="H172" s="15"/>
      <c r="I172" s="54"/>
      <c r="J172" s="117"/>
      <c r="K172" s="54"/>
      <c r="L172" s="117"/>
      <c r="O172" s="33"/>
    </row>
    <row r="173" spans="2:15" ht="20.100000000000001" customHeight="1" x14ac:dyDescent="0.2">
      <c r="C173" s="32"/>
      <c r="D173" s="59"/>
      <c r="E173" s="59"/>
      <c r="F173" s="59"/>
      <c r="G173" s="15"/>
      <c r="H173" s="15"/>
      <c r="I173" s="54"/>
      <c r="J173" s="117"/>
      <c r="K173" s="54"/>
      <c r="L173" s="117"/>
      <c r="O173" s="33"/>
    </row>
    <row r="174" spans="2:15" ht="20.100000000000001" customHeight="1" x14ac:dyDescent="0.2">
      <c r="C174" s="132" t="str">
        <f>'A - Le recueil de données'!C111</f>
        <v>Traumatisme crânien</v>
      </c>
      <c r="D174" s="59"/>
      <c r="E174" s="59"/>
      <c r="F174" s="59"/>
      <c r="G174" s="15"/>
      <c r="H174" s="15"/>
      <c r="I174" s="105">
        <f>COUNTIF('A - Le recueil de données'!$B111:$E111,I$4)</f>
        <v>0</v>
      </c>
      <c r="J174" s="108" t="e">
        <f>I174/(I174+K174+M174)</f>
        <v>#DIV/0!</v>
      </c>
      <c r="K174" s="102">
        <f>COUNTIF('A - Le recueil de données'!$E111:$BB111,K$4)</f>
        <v>0</v>
      </c>
      <c r="L174" s="109" t="e">
        <f>1-J174</f>
        <v>#DIV/0!</v>
      </c>
      <c r="O174" s="33"/>
    </row>
    <row r="175" spans="2:15" ht="20.100000000000001" customHeight="1" x14ac:dyDescent="0.2">
      <c r="C175" s="56"/>
      <c r="D175" s="59"/>
      <c r="E175" s="59"/>
      <c r="F175" s="59"/>
      <c r="G175" s="15"/>
      <c r="H175" s="15"/>
      <c r="I175" s="33"/>
      <c r="J175" s="33"/>
      <c r="K175" s="33"/>
      <c r="O175" s="33"/>
    </row>
    <row r="176" spans="2:15" ht="20.100000000000001" customHeight="1" x14ac:dyDescent="0.2">
      <c r="C176" s="132" t="str">
        <f>'A - Le recueil de données'!C112</f>
        <v>Perte de connaissance</v>
      </c>
      <c r="D176" s="59"/>
      <c r="E176" s="59"/>
      <c r="F176" s="59"/>
      <c r="G176" s="15"/>
      <c r="H176" s="15"/>
      <c r="I176" s="105">
        <f>COUNTIF('A - Le recueil de données'!$B112:$E112,I$4)</f>
        <v>0</v>
      </c>
      <c r="J176" s="108" t="e">
        <f>I176/(I176+K176+M176)</f>
        <v>#DIV/0!</v>
      </c>
      <c r="K176" s="102">
        <f>COUNTIF('A - Le recueil de données'!$E112:$BB112,K$4)</f>
        <v>0</v>
      </c>
      <c r="L176" s="109" t="e">
        <f>1-J176</f>
        <v>#DIV/0!</v>
      </c>
      <c r="O176" s="33"/>
    </row>
    <row r="177" spans="2:15" ht="20.100000000000001" customHeight="1" x14ac:dyDescent="0.2">
      <c r="C177" s="56"/>
      <c r="D177" s="59"/>
      <c r="E177" s="59"/>
      <c r="F177" s="59"/>
      <c r="G177" s="15"/>
      <c r="H177" s="15"/>
      <c r="I177" s="33"/>
      <c r="J177" s="33"/>
      <c r="K177" s="33"/>
      <c r="O177" s="33"/>
    </row>
    <row r="178" spans="2:15" ht="20.100000000000001" customHeight="1" x14ac:dyDescent="0.2">
      <c r="C178" s="132" t="str">
        <f>'A - Le recueil de données'!C113</f>
        <v>Plaie nécessitant une suture</v>
      </c>
      <c r="D178" s="59"/>
      <c r="E178" s="59"/>
      <c r="F178" s="59"/>
      <c r="G178" s="15"/>
      <c r="H178" s="15"/>
      <c r="I178" s="105">
        <f>COUNTIF('A - Le recueil de données'!$B113:$E113,I$4)</f>
        <v>0</v>
      </c>
      <c r="J178" s="108" t="e">
        <f>I178/(I178+K178+M178)</f>
        <v>#DIV/0!</v>
      </c>
      <c r="K178" s="102">
        <f>COUNTIF('A - Le recueil de données'!$E113:$BB113,K$4)</f>
        <v>0</v>
      </c>
      <c r="L178" s="109" t="e">
        <f>1-J178</f>
        <v>#DIV/0!</v>
      </c>
      <c r="O178" s="33"/>
    </row>
    <row r="179" spans="2:15" s="33" customFormat="1" ht="20.100000000000001" customHeight="1" x14ac:dyDescent="0.2">
      <c r="C179" s="56"/>
      <c r="D179" s="59"/>
      <c r="E179" s="59"/>
      <c r="F179" s="59"/>
      <c r="I179" s="54"/>
      <c r="J179" s="117"/>
      <c r="K179" s="54"/>
      <c r="L179" s="117"/>
    </row>
    <row r="180" spans="2:15" s="33" customFormat="1" ht="20.100000000000001" customHeight="1" x14ac:dyDescent="0.2">
      <c r="C180" s="132" t="str">
        <f>'A - Le recueil de données'!C114</f>
        <v>Hospitalisation</v>
      </c>
      <c r="D180" s="59"/>
      <c r="E180" s="59"/>
      <c r="F180" s="59"/>
      <c r="I180" s="105">
        <f>COUNTIF('A - Le recueil de données'!$B114:$E114,I$4)</f>
        <v>0</v>
      </c>
      <c r="J180" s="108" t="e">
        <f>I180/(I180+K180+M180)</f>
        <v>#DIV/0!</v>
      </c>
      <c r="K180" s="102">
        <f>COUNTIF('A - Le recueil de données'!$E114:$BB114,K$4)</f>
        <v>0</v>
      </c>
      <c r="L180" s="109" t="e">
        <f>1-J180</f>
        <v>#DIV/0!</v>
      </c>
    </row>
    <row r="181" spans="2:15" s="33" customFormat="1" ht="20.100000000000001" customHeight="1" x14ac:dyDescent="0.2">
      <c r="C181" s="56"/>
      <c r="D181" s="59"/>
      <c r="E181" s="59"/>
      <c r="F181" s="59"/>
      <c r="I181" s="54"/>
      <c r="J181" s="117"/>
      <c r="K181" s="54"/>
      <c r="L181" s="117"/>
    </row>
    <row r="182" spans="2:15" s="33" customFormat="1" ht="20.100000000000001" customHeight="1" x14ac:dyDescent="0.2">
      <c r="C182" s="132" t="str">
        <f>'A - Le recueil de données'!C115</f>
        <v>Station au sol de plus d’une heure</v>
      </c>
      <c r="D182" s="59"/>
      <c r="E182" s="59"/>
      <c r="F182" s="59"/>
      <c r="I182" s="138">
        <f>COUNTIF('A - Le recueil de données'!$B115:$E115,I$4)</f>
        <v>0</v>
      </c>
      <c r="J182" s="108" t="e">
        <f>I182/(I182+K182+M182)</f>
        <v>#DIV/0!</v>
      </c>
      <c r="K182" s="139">
        <f>COUNTIF('A - Le recueil de données'!$E115:$BB115,K$4)</f>
        <v>0</v>
      </c>
      <c r="L182" s="140" t="e">
        <f>1-J182</f>
        <v>#DIV/0!</v>
      </c>
    </row>
    <row r="183" spans="2:15" s="33" customFormat="1" ht="20.100000000000001" customHeight="1" x14ac:dyDescent="0.2">
      <c r="C183" s="132"/>
      <c r="D183" s="59"/>
      <c r="E183" s="59"/>
      <c r="F183" s="59"/>
      <c r="I183" s="54"/>
      <c r="J183" s="117"/>
      <c r="K183" s="54"/>
      <c r="L183" s="117"/>
    </row>
    <row r="184" spans="2:15" s="33" customFormat="1" ht="20.100000000000001" customHeight="1" x14ac:dyDescent="0.2">
      <c r="C184" s="126" t="s">
        <v>172</v>
      </c>
      <c r="D184" s="59"/>
      <c r="E184" s="59"/>
      <c r="F184" s="59"/>
      <c r="I184" s="105">
        <f>COUNTIF('A - Le recueil de données'!$B116:$E116,I$4)</f>
        <v>0</v>
      </c>
      <c r="J184" s="108" t="e">
        <f>I184/(I184+K184+M184)</f>
        <v>#DIV/0!</v>
      </c>
      <c r="K184" s="102">
        <f>COUNTIF('A - Le recueil de données'!$E116:$BB116,K$4)</f>
        <v>0</v>
      </c>
      <c r="L184" s="109" t="e">
        <f>1-J184</f>
        <v>#DIV/0!</v>
      </c>
    </row>
    <row r="185" spans="2:15" s="33" customFormat="1" ht="20.100000000000001" customHeight="1" x14ac:dyDescent="0.2">
      <c r="D185" s="59"/>
      <c r="E185" s="59"/>
      <c r="F185" s="59"/>
    </row>
    <row r="186" spans="2:15" ht="20.100000000000001" customHeight="1" x14ac:dyDescent="0.2">
      <c r="C186" s="126" t="s">
        <v>197</v>
      </c>
      <c r="D186" s="59"/>
      <c r="E186" s="59"/>
      <c r="F186" s="59"/>
      <c r="G186" s="15"/>
      <c r="H186" s="15"/>
      <c r="I186" s="105">
        <f>COUNTIF('A - Le recueil de données'!$B117:$E117,I$4)</f>
        <v>0</v>
      </c>
      <c r="J186" s="108" t="e">
        <f>I186/(I186+K186+M186)</f>
        <v>#DIV/0!</v>
      </c>
      <c r="K186" s="102">
        <f>COUNTIF('A - Le recueil de données'!$E117:$BB117,K$4)</f>
        <v>0</v>
      </c>
      <c r="L186" s="109" t="e">
        <f>K186/(K186+I186+M186)</f>
        <v>#DIV/0!</v>
      </c>
      <c r="M186" s="102">
        <f>COUNTIF('A - Le recueil de données'!$E117:$BB117,O$4)</f>
        <v>0</v>
      </c>
      <c r="N186" s="109" t="e">
        <f>M186/(I186+K186+M186)</f>
        <v>#DIV/0!</v>
      </c>
    </row>
    <row r="187" spans="2:15" ht="20.100000000000001" customHeight="1" x14ac:dyDescent="0.2">
      <c r="D187" s="59"/>
      <c r="E187" s="59"/>
      <c r="F187" s="59"/>
      <c r="G187" s="15"/>
      <c r="H187" s="15"/>
      <c r="I187" s="54"/>
      <c r="J187" s="117"/>
      <c r="K187" s="54"/>
      <c r="L187" s="117"/>
      <c r="O187" s="33"/>
    </row>
    <row r="188" spans="2:15" ht="20.100000000000001" customHeight="1" x14ac:dyDescent="0.2">
      <c r="C188" s="126" t="s">
        <v>173</v>
      </c>
      <c r="D188" s="59"/>
      <c r="E188" s="59"/>
      <c r="F188" s="59"/>
      <c r="G188" s="15"/>
      <c r="H188" s="15"/>
      <c r="I188" s="105">
        <f>COUNTIF('A - Le recueil de données'!$B118:$E118,I$4)</f>
        <v>0</v>
      </c>
      <c r="J188" s="108" t="e">
        <f>I188/(I188+K188+M188)</f>
        <v>#DIV/0!</v>
      </c>
      <c r="K188" s="102">
        <f>COUNTIF('A - Le recueil de données'!$E117:$BB117,K$4)</f>
        <v>0</v>
      </c>
      <c r="L188" s="109" t="e">
        <f>1-J188</f>
        <v>#DIV/0!</v>
      </c>
      <c r="M188" s="15"/>
      <c r="N188" s="33"/>
      <c r="O188" s="33"/>
    </row>
    <row r="189" spans="2:15" ht="20.100000000000001" customHeight="1" x14ac:dyDescent="0.2">
      <c r="D189" s="59"/>
      <c r="E189" s="59"/>
      <c r="F189" s="59"/>
      <c r="G189" s="15"/>
      <c r="H189" s="15"/>
      <c r="I189" s="54"/>
      <c r="J189" s="117"/>
      <c r="K189" s="54"/>
      <c r="L189" s="117"/>
      <c r="O189" s="33"/>
    </row>
    <row r="190" spans="2:15" ht="20.100000000000001" customHeight="1" x14ac:dyDescent="0.2">
      <c r="C190" s="126" t="s">
        <v>174</v>
      </c>
      <c r="D190" s="59"/>
      <c r="E190" s="59"/>
      <c r="F190" s="59"/>
      <c r="G190" s="15"/>
      <c r="H190" s="15"/>
      <c r="I190" s="54"/>
      <c r="J190" s="117"/>
      <c r="K190" s="54"/>
      <c r="L190" s="117"/>
      <c r="O190" s="33"/>
    </row>
    <row r="191" spans="2:15" ht="20.100000000000001" customHeight="1" x14ac:dyDescent="0.2">
      <c r="C191" s="32"/>
      <c r="D191" s="59"/>
      <c r="E191" s="59"/>
      <c r="F191" s="59"/>
      <c r="G191" s="15"/>
      <c r="H191" s="15"/>
      <c r="I191" s="33"/>
      <c r="J191" s="33"/>
      <c r="K191" s="33"/>
      <c r="O191" s="33"/>
    </row>
    <row r="192" spans="2:15" ht="20.100000000000001" customHeight="1" x14ac:dyDescent="0.2">
      <c r="B192" s="15">
        <f>'A - Le recueil de données'!B120</f>
        <v>25</v>
      </c>
      <c r="C192" s="32" t="str">
        <f>'A - Le recueil de données'!C120</f>
        <v>Le risque de chute a été réévalué suite à cette chute</v>
      </c>
      <c r="D192" s="59"/>
      <c r="E192" s="59"/>
      <c r="F192" s="59"/>
      <c r="G192" s="15"/>
      <c r="H192" s="15"/>
      <c r="I192" s="105">
        <f>COUNTIF('A - Le recueil de données'!$E120:$BB120,I$4)</f>
        <v>0</v>
      </c>
      <c r="J192" s="108" t="e">
        <f>I192/(I192+K192+M192)</f>
        <v>#DIV/0!</v>
      </c>
      <c r="K192" s="102">
        <f>COUNTIF('A - Le recueil de données'!$E120:$BB120,K$4)</f>
        <v>0</v>
      </c>
      <c r="L192" s="109" t="e">
        <f>1-J192</f>
        <v>#DIV/0!</v>
      </c>
      <c r="O192" s="33"/>
    </row>
    <row r="193" spans="2:15" ht="20.100000000000001" customHeight="1" x14ac:dyDescent="0.2">
      <c r="C193" s="32"/>
      <c r="D193" s="59"/>
      <c r="E193" s="59"/>
      <c r="F193" s="59"/>
      <c r="G193" s="15"/>
      <c r="H193" s="15"/>
      <c r="I193" s="33"/>
      <c r="J193" s="33"/>
      <c r="K193" s="33"/>
      <c r="O193" s="33"/>
    </row>
    <row r="194" spans="2:15" ht="20.100000000000001" customHeight="1" x14ac:dyDescent="0.2">
      <c r="B194" s="15">
        <f>'A - Le recueil de données'!B121</f>
        <v>26</v>
      </c>
      <c r="C194" s="32" t="str">
        <f>'A - Le recueil de données'!C121</f>
        <v>La chute a fait l'objet d'un signalement interne selon les modalités définies dans l'établissement/structure</v>
      </c>
      <c r="D194" s="59"/>
      <c r="E194" s="59"/>
      <c r="F194" s="59"/>
      <c r="G194" s="15"/>
      <c r="H194" s="15"/>
      <c r="I194" s="105">
        <f>COUNTIF('A - Le recueil de données'!$E121:$BB121,I$4)</f>
        <v>0</v>
      </c>
      <c r="J194" s="108" t="e">
        <f>I194/(I194+K194+M194)</f>
        <v>#DIV/0!</v>
      </c>
      <c r="K194" s="102">
        <f>COUNTIF('A - Le recueil de données'!$E121:$BB121,K$4)</f>
        <v>0</v>
      </c>
      <c r="L194" s="109" t="e">
        <f>1-J194</f>
        <v>#DIV/0!</v>
      </c>
      <c r="O194" s="33"/>
    </row>
    <row r="195" spans="2:15" ht="20.100000000000001" customHeight="1" x14ac:dyDescent="0.2">
      <c r="C195" s="100"/>
      <c r="D195" s="15"/>
      <c r="E195" s="15"/>
      <c r="F195" s="15"/>
      <c r="G195" s="15"/>
      <c r="H195" s="15"/>
      <c r="I195" s="33"/>
      <c r="J195" s="33"/>
      <c r="K195" s="33"/>
      <c r="O195" s="33"/>
    </row>
    <row r="196" spans="2:15" ht="20.100000000000001" customHeight="1" x14ac:dyDescent="0.2">
      <c r="B196" s="15">
        <f>'A - Le recueil de données'!B122</f>
        <v>27</v>
      </c>
      <c r="C196" s="32" t="str">
        <f>'A - Le recueil de données'!C122</f>
        <v>En cas de chute grave, celle-ci a fait l'objet d'une analyse approfondie en équipe pluridisciplinaire</v>
      </c>
      <c r="D196" s="15"/>
      <c r="E196" s="15"/>
      <c r="F196" s="15"/>
      <c r="G196" s="15"/>
      <c r="H196" s="15"/>
      <c r="I196" s="105">
        <f>COUNTIF('A - Le recueil de données'!$E122:$BB122,I$4)</f>
        <v>0</v>
      </c>
      <c r="J196" s="108" t="e">
        <f>I196/(I196+K196+M196)</f>
        <v>#DIV/0!</v>
      </c>
      <c r="K196" s="102">
        <f>COUNTIF('A - Le recueil de données'!$E122:$BB122,K$4)</f>
        <v>0</v>
      </c>
      <c r="L196" s="109" t="e">
        <f>K196/(K196+I196+M196)</f>
        <v>#DIV/0!</v>
      </c>
      <c r="M196" s="102">
        <f>COUNTIF('A - Le recueil de données'!$E122:$BB122,M$4)</f>
        <v>0</v>
      </c>
      <c r="N196" s="109" t="e">
        <f>M196/(I196+K196+M196)</f>
        <v>#DIV/0!</v>
      </c>
      <c r="O196" s="33"/>
    </row>
    <row r="197" spans="2:15" x14ac:dyDescent="0.2">
      <c r="B197" s="33"/>
      <c r="C197" s="101"/>
      <c r="D197" s="15"/>
      <c r="E197" s="15"/>
      <c r="F197" s="15"/>
      <c r="G197" s="15"/>
      <c r="H197" s="15"/>
      <c r="I197" s="53"/>
      <c r="J197" s="53"/>
      <c r="K197" s="53"/>
      <c r="O197" s="33"/>
    </row>
    <row r="198" spans="2:15" ht="18.75" x14ac:dyDescent="0.2">
      <c r="B198" s="66"/>
      <c r="C198" s="93"/>
      <c r="D198" s="15"/>
      <c r="E198" s="15"/>
      <c r="F198" s="15"/>
      <c r="G198" s="99"/>
      <c r="H198" s="99"/>
      <c r="I198" s="112"/>
      <c r="J198" s="112"/>
      <c r="K198" s="112"/>
      <c r="L198" s="59"/>
      <c r="M198" s="59"/>
      <c r="N198" s="99"/>
      <c r="O198" s="59"/>
    </row>
    <row r="199" spans="2:15" ht="18.75" x14ac:dyDescent="0.2">
      <c r="B199" s="59"/>
      <c r="C199" s="58"/>
      <c r="D199" s="15"/>
      <c r="E199" s="15"/>
      <c r="F199" s="15"/>
      <c r="G199" s="99"/>
      <c r="H199" s="99"/>
      <c r="I199" s="54"/>
      <c r="J199" s="54"/>
      <c r="K199" s="54"/>
      <c r="L199" s="59"/>
      <c r="M199" s="59"/>
      <c r="N199" s="99"/>
      <c r="O199" s="59"/>
    </row>
    <row r="200" spans="2:15" x14ac:dyDescent="0.2">
      <c r="B200" s="59"/>
      <c r="C200" s="50"/>
      <c r="D200" s="15"/>
      <c r="E200" s="15"/>
      <c r="F200" s="15"/>
      <c r="G200" s="99"/>
      <c r="H200" s="99"/>
      <c r="I200" s="54"/>
      <c r="J200" s="54"/>
      <c r="K200" s="54"/>
      <c r="L200" s="59"/>
      <c r="M200" s="59"/>
      <c r="N200" s="99"/>
      <c r="O200" s="59"/>
    </row>
    <row r="201" spans="2:15" x14ac:dyDescent="0.2">
      <c r="B201" s="59"/>
      <c r="C201" s="50"/>
      <c r="D201" s="15"/>
      <c r="E201" s="15"/>
      <c r="F201" s="15"/>
      <c r="G201" s="99"/>
      <c r="H201" s="99"/>
      <c r="I201" s="54"/>
      <c r="J201" s="54"/>
      <c r="K201" s="54"/>
      <c r="L201" s="99"/>
      <c r="M201" s="99"/>
      <c r="N201" s="99"/>
      <c r="O201" s="59"/>
    </row>
    <row r="202" spans="2:15" x14ac:dyDescent="0.2">
      <c r="B202" s="59"/>
      <c r="C202" s="50"/>
      <c r="D202" s="15"/>
      <c r="E202" s="15"/>
      <c r="F202" s="15"/>
      <c r="G202" s="99"/>
      <c r="H202" s="99"/>
      <c r="I202" s="54"/>
      <c r="J202" s="54"/>
      <c r="K202" s="54"/>
      <c r="L202" s="59"/>
      <c r="M202" s="59"/>
      <c r="N202" s="59"/>
      <c r="O202" s="59"/>
    </row>
    <row r="203" spans="2:15" x14ac:dyDescent="0.2">
      <c r="B203" s="59"/>
      <c r="C203" s="50"/>
      <c r="D203" s="15"/>
      <c r="E203" s="15"/>
      <c r="F203" s="15"/>
      <c r="G203" s="99"/>
      <c r="H203" s="99"/>
      <c r="I203" s="59"/>
      <c r="J203" s="59"/>
      <c r="K203" s="59"/>
      <c r="L203" s="59"/>
      <c r="M203" s="59"/>
      <c r="N203" s="59"/>
      <c r="O203" s="59"/>
    </row>
    <row r="204" spans="2:15" x14ac:dyDescent="0.2">
      <c r="B204" s="59"/>
      <c r="C204" s="50"/>
      <c r="D204" s="15"/>
      <c r="E204" s="15"/>
      <c r="F204" s="15"/>
      <c r="G204" s="99"/>
      <c r="H204" s="99"/>
      <c r="I204" s="59"/>
      <c r="J204" s="59"/>
      <c r="K204" s="59"/>
      <c r="L204" s="59"/>
      <c r="M204" s="59"/>
      <c r="N204" s="59"/>
      <c r="O204" s="59"/>
    </row>
    <row r="205" spans="2:15" x14ac:dyDescent="0.2">
      <c r="B205" s="59"/>
      <c r="C205" s="50"/>
      <c r="D205" s="15"/>
      <c r="E205" s="15"/>
      <c r="F205" s="15"/>
      <c r="G205" s="99"/>
      <c r="H205" s="99"/>
      <c r="I205" s="59"/>
      <c r="J205" s="59"/>
      <c r="K205" s="59"/>
      <c r="L205" s="59"/>
      <c r="M205" s="59"/>
      <c r="N205" s="59"/>
      <c r="O205" s="59"/>
    </row>
    <row r="206" spans="2:15" x14ac:dyDescent="0.2">
      <c r="B206" s="59"/>
      <c r="C206" s="50"/>
      <c r="D206" s="15"/>
      <c r="E206" s="15"/>
      <c r="F206" s="15"/>
      <c r="G206" s="99"/>
      <c r="H206" s="99"/>
      <c r="I206" s="59"/>
      <c r="J206" s="59"/>
      <c r="K206" s="59"/>
      <c r="L206" s="112"/>
      <c r="M206" s="112"/>
      <c r="N206" s="112"/>
      <c r="O206" s="112"/>
    </row>
    <row r="207" spans="2:15" x14ac:dyDescent="0.2">
      <c r="B207" s="33"/>
      <c r="C207" s="93"/>
      <c r="D207" s="15"/>
      <c r="E207" s="15"/>
      <c r="F207" s="15"/>
      <c r="G207" s="99"/>
      <c r="H207" s="99"/>
      <c r="I207" s="59"/>
      <c r="J207" s="59"/>
      <c r="K207" s="59"/>
      <c r="L207" s="112"/>
      <c r="M207" s="112"/>
      <c r="N207" s="112"/>
      <c r="O207" s="112"/>
    </row>
    <row r="208" spans="2:15" x14ac:dyDescent="0.2">
      <c r="B208" s="33"/>
      <c r="C208" s="93"/>
      <c r="D208" s="23"/>
      <c r="E208" s="15"/>
      <c r="G208" s="99"/>
      <c r="H208" s="99"/>
      <c r="I208" s="59"/>
      <c r="J208" s="59"/>
      <c r="K208" s="59"/>
      <c r="L208" s="54"/>
      <c r="M208" s="54"/>
      <c r="N208" s="54"/>
      <c r="O208" s="54"/>
    </row>
    <row r="209" spans="2:15" x14ac:dyDescent="0.2">
      <c r="B209" s="33"/>
      <c r="C209" s="93"/>
      <c r="D209" s="23"/>
      <c r="E209" s="15"/>
      <c r="G209" s="99"/>
      <c r="H209" s="99"/>
      <c r="I209" s="59"/>
      <c r="J209" s="59"/>
      <c r="K209" s="59"/>
      <c r="L209" s="54"/>
      <c r="M209" s="54"/>
      <c r="N209" s="54"/>
      <c r="O209" s="54"/>
    </row>
    <row r="210" spans="2:15" x14ac:dyDescent="0.2">
      <c r="B210" s="33"/>
      <c r="C210" s="93"/>
      <c r="D210" s="15"/>
      <c r="E210" s="15"/>
      <c r="F210" s="15"/>
      <c r="G210" s="99"/>
      <c r="H210" s="99"/>
      <c r="I210" s="59"/>
      <c r="J210" s="59"/>
      <c r="K210" s="59"/>
      <c r="L210" s="54"/>
      <c r="M210" s="54"/>
      <c r="N210" s="54"/>
      <c r="O210" s="54"/>
    </row>
    <row r="211" spans="2:15" x14ac:dyDescent="0.2">
      <c r="B211" s="33"/>
      <c r="C211" s="93"/>
      <c r="D211" s="15"/>
      <c r="E211" s="15"/>
      <c r="F211" s="15"/>
      <c r="G211" s="99"/>
      <c r="H211" s="99"/>
      <c r="I211" s="59"/>
      <c r="J211" s="59"/>
      <c r="K211" s="59"/>
      <c r="L211" s="54"/>
      <c r="M211" s="54"/>
      <c r="N211" s="54"/>
      <c r="O211" s="54"/>
    </row>
    <row r="212" spans="2:15" x14ac:dyDescent="0.2">
      <c r="B212" s="33"/>
      <c r="C212" s="93"/>
      <c r="D212" s="15"/>
      <c r="E212" s="33"/>
      <c r="F212" s="15"/>
      <c r="G212" s="59"/>
      <c r="H212" s="59"/>
      <c r="I212" s="59"/>
      <c r="J212" s="59"/>
      <c r="K212" s="59"/>
      <c r="L212" s="59"/>
      <c r="M212" s="59"/>
      <c r="N212" s="59"/>
      <c r="O212" s="59"/>
    </row>
    <row r="213" spans="2:15" x14ac:dyDescent="0.2">
      <c r="C213" s="93"/>
      <c r="D213" s="15"/>
      <c r="E213" s="33"/>
      <c r="F213" s="15"/>
      <c r="G213" s="59"/>
      <c r="H213" s="59"/>
      <c r="I213" s="59"/>
      <c r="J213" s="59"/>
      <c r="K213" s="59"/>
      <c r="L213" s="59"/>
      <c r="M213" s="59"/>
      <c r="N213" s="59"/>
      <c r="O213" s="59"/>
    </row>
    <row r="214" spans="2:15" x14ac:dyDescent="0.2">
      <c r="C214" s="98"/>
      <c r="D214" s="33"/>
      <c r="E214" s="33"/>
      <c r="F214" s="33"/>
      <c r="G214" s="33"/>
      <c r="H214" s="33"/>
      <c r="I214" s="33"/>
      <c r="J214" s="33"/>
      <c r="K214" s="33"/>
      <c r="N214" s="33"/>
      <c r="O214" s="33"/>
    </row>
    <row r="215" spans="2:15" x14ac:dyDescent="0.2">
      <c r="C215" s="98"/>
      <c r="D215" s="33"/>
      <c r="E215" s="33"/>
      <c r="F215" s="33"/>
      <c r="G215" s="33"/>
      <c r="H215" s="33"/>
      <c r="I215" s="33"/>
      <c r="J215" s="33"/>
      <c r="K215" s="33"/>
      <c r="N215" s="33"/>
      <c r="O215" s="33"/>
    </row>
    <row r="216" spans="2:15" x14ac:dyDescent="0.2">
      <c r="D216" s="33"/>
      <c r="E216" s="33"/>
      <c r="F216" s="33"/>
      <c r="G216" s="33"/>
      <c r="H216" s="33"/>
      <c r="I216" s="33"/>
      <c r="J216" s="33"/>
      <c r="K216" s="33"/>
      <c r="N216" s="33"/>
      <c r="O216" s="33"/>
    </row>
    <row r="217" spans="2:15" x14ac:dyDescent="0.2">
      <c r="D217" s="33"/>
      <c r="E217" s="15"/>
      <c r="F217" s="33"/>
      <c r="G217" s="15"/>
      <c r="H217" s="15"/>
      <c r="I217" s="33"/>
      <c r="J217" s="33"/>
      <c r="K217" s="33"/>
      <c r="N217" s="33"/>
      <c r="O217" s="33"/>
    </row>
    <row r="218" spans="2:15" x14ac:dyDescent="0.2">
      <c r="D218" s="33"/>
      <c r="E218" s="15"/>
      <c r="F218" s="33"/>
      <c r="G218" s="15"/>
      <c r="H218" s="15"/>
      <c r="I218" s="33"/>
      <c r="J218" s="33"/>
      <c r="K218" s="33"/>
      <c r="N218" s="33"/>
      <c r="O218" s="33"/>
    </row>
    <row r="219" spans="2:15" x14ac:dyDescent="0.2">
      <c r="D219" s="15"/>
      <c r="E219" s="15"/>
      <c r="F219" s="15"/>
      <c r="G219" s="15"/>
      <c r="H219" s="15"/>
      <c r="N219" s="33"/>
      <c r="O219" s="33"/>
    </row>
    <row r="220" spans="2:15" x14ac:dyDescent="0.2">
      <c r="D220" s="15"/>
      <c r="E220" s="15"/>
      <c r="F220" s="15"/>
      <c r="G220" s="15"/>
      <c r="H220" s="15"/>
      <c r="I220" s="33"/>
      <c r="J220" s="33"/>
      <c r="K220" s="33"/>
      <c r="N220" s="33"/>
      <c r="O220" s="33"/>
    </row>
    <row r="221" spans="2:15" x14ac:dyDescent="0.2">
      <c r="D221" s="15"/>
      <c r="E221" s="15"/>
      <c r="F221" s="15"/>
      <c r="G221" s="15"/>
      <c r="H221" s="15"/>
      <c r="I221" s="33"/>
      <c r="J221" s="33"/>
      <c r="K221" s="33"/>
      <c r="N221" s="33"/>
      <c r="O221" s="33"/>
    </row>
    <row r="222" spans="2:15" x14ac:dyDescent="0.2">
      <c r="D222" s="15"/>
      <c r="E222" s="15"/>
      <c r="F222" s="15"/>
      <c r="G222" s="15"/>
      <c r="H222" s="15"/>
      <c r="I222" s="33"/>
      <c r="J222" s="33"/>
      <c r="K222" s="33"/>
      <c r="N222" s="33"/>
      <c r="O222" s="33"/>
    </row>
    <row r="223" spans="2:15" x14ac:dyDescent="0.2">
      <c r="D223" s="15"/>
      <c r="E223" s="15"/>
      <c r="F223" s="15"/>
      <c r="G223" s="15"/>
      <c r="H223" s="15"/>
      <c r="I223" s="33"/>
      <c r="J223" s="33"/>
      <c r="K223" s="33"/>
      <c r="N223" s="33"/>
      <c r="O223" s="33"/>
    </row>
    <row r="224" spans="2:15" x14ac:dyDescent="0.2">
      <c r="D224" s="15"/>
      <c r="E224" s="15"/>
      <c r="F224" s="15"/>
      <c r="G224" s="15"/>
      <c r="H224" s="15"/>
      <c r="I224" s="33"/>
      <c r="J224" s="33"/>
      <c r="K224" s="33"/>
      <c r="N224" s="33"/>
      <c r="O224" s="33"/>
    </row>
    <row r="225" spans="4:15" x14ac:dyDescent="0.2">
      <c r="D225" s="15"/>
      <c r="E225" s="15"/>
      <c r="F225" s="15"/>
      <c r="G225" s="15"/>
      <c r="H225" s="15"/>
      <c r="N225" s="33"/>
      <c r="O225" s="33"/>
    </row>
    <row r="226" spans="4:15" x14ac:dyDescent="0.2">
      <c r="D226" s="15"/>
      <c r="E226" s="15"/>
      <c r="F226" s="15"/>
      <c r="G226" s="15"/>
      <c r="H226" s="15"/>
      <c r="N226" s="33"/>
      <c r="O226" s="33"/>
    </row>
    <row r="227" spans="4:15" x14ac:dyDescent="0.2">
      <c r="D227" s="15"/>
      <c r="E227" s="15"/>
      <c r="F227" s="15"/>
      <c r="G227" s="15"/>
      <c r="H227" s="15"/>
      <c r="N227" s="33"/>
      <c r="O227" s="33"/>
    </row>
    <row r="228" spans="4:15" x14ac:dyDescent="0.2">
      <c r="D228" s="15"/>
      <c r="E228" s="15"/>
      <c r="F228" s="15"/>
      <c r="G228" s="15"/>
      <c r="H228" s="15"/>
      <c r="L228" s="15"/>
      <c r="M228" s="15"/>
    </row>
    <row r="229" spans="4:15" x14ac:dyDescent="0.2">
      <c r="D229" s="15"/>
      <c r="E229" s="15"/>
      <c r="F229" s="15"/>
      <c r="G229" s="15"/>
      <c r="H229" s="15"/>
      <c r="L229" s="15"/>
      <c r="M229" s="15"/>
    </row>
    <row r="230" spans="4:15" x14ac:dyDescent="0.2">
      <c r="D230" s="15"/>
      <c r="E230" s="15"/>
      <c r="F230" s="15"/>
      <c r="G230" s="15"/>
      <c r="H230" s="15"/>
      <c r="L230" s="15"/>
      <c r="M230" s="15"/>
    </row>
    <row r="231" spans="4:15" x14ac:dyDescent="0.2">
      <c r="D231" s="15"/>
      <c r="E231" s="15"/>
      <c r="F231" s="15"/>
      <c r="G231" s="15"/>
      <c r="H231" s="15"/>
      <c r="L231" s="15"/>
      <c r="M231" s="15"/>
    </row>
    <row r="232" spans="4:15" x14ac:dyDescent="0.2">
      <c r="D232" s="15"/>
      <c r="E232" s="15"/>
      <c r="F232" s="15"/>
      <c r="G232" s="15"/>
      <c r="H232" s="15"/>
      <c r="L232" s="15"/>
      <c r="M232" s="15"/>
    </row>
    <row r="233" spans="4:15" x14ac:dyDescent="0.2">
      <c r="D233" s="15"/>
      <c r="E233" s="15"/>
      <c r="F233" s="15"/>
      <c r="G233" s="15"/>
      <c r="H233" s="15"/>
      <c r="L233" s="15"/>
      <c r="M233" s="15"/>
    </row>
    <row r="234" spans="4:15" x14ac:dyDescent="0.2">
      <c r="D234" s="15"/>
      <c r="E234" s="15"/>
      <c r="F234" s="15"/>
      <c r="G234" s="15"/>
      <c r="H234" s="15"/>
      <c r="L234" s="15"/>
      <c r="M234" s="15"/>
    </row>
    <row r="235" spans="4:15" x14ac:dyDescent="0.2">
      <c r="D235" s="15"/>
      <c r="E235" s="15"/>
      <c r="F235" s="15"/>
      <c r="G235" s="15"/>
      <c r="H235" s="15"/>
      <c r="L235" s="15"/>
      <c r="M235" s="15"/>
    </row>
    <row r="236" spans="4:15" x14ac:dyDescent="0.2">
      <c r="D236" s="15"/>
      <c r="E236" s="15"/>
      <c r="F236" s="15"/>
      <c r="G236" s="15"/>
      <c r="H236" s="15"/>
      <c r="L236" s="15"/>
      <c r="M236" s="15"/>
    </row>
    <row r="237" spans="4:15" x14ac:dyDescent="0.2">
      <c r="D237" s="15"/>
      <c r="E237" s="15"/>
      <c r="L237" s="15"/>
      <c r="M237" s="15"/>
    </row>
    <row r="238" spans="4:15" x14ac:dyDescent="0.2">
      <c r="D238" s="15"/>
      <c r="E238" s="15"/>
      <c r="L238" s="15"/>
      <c r="M238" s="15"/>
    </row>
    <row r="239" spans="4:15" x14ac:dyDescent="0.2">
      <c r="D239" s="15"/>
      <c r="E239" s="15"/>
      <c r="L239" s="15"/>
      <c r="M239" s="15"/>
    </row>
    <row r="240" spans="4:15" x14ac:dyDescent="0.2">
      <c r="D240" s="15"/>
      <c r="E240" s="15"/>
    </row>
    <row r="241" spans="4:5" x14ac:dyDescent="0.2">
      <c r="D241" s="15"/>
      <c r="E241" s="15"/>
    </row>
    <row r="242" spans="4:5" x14ac:dyDescent="0.2">
      <c r="D242" s="15"/>
      <c r="E242" s="15"/>
    </row>
    <row r="243" spans="4:5" x14ac:dyDescent="0.2">
      <c r="D243" s="15"/>
      <c r="E243" s="15"/>
    </row>
    <row r="244" spans="4:5" x14ac:dyDescent="0.2">
      <c r="D244" s="15"/>
      <c r="E244" s="15"/>
    </row>
    <row r="245" spans="4:5" x14ac:dyDescent="0.2">
      <c r="D245" s="15"/>
      <c r="E245" s="15"/>
    </row>
  </sheetData>
  <sheetProtection sheet="1" objects="1" scenarios="1" selectLockedCells="1"/>
  <mergeCells count="27">
    <mergeCell ref="K28:L28"/>
    <mergeCell ref="K60:L60"/>
    <mergeCell ref="O4:P4"/>
    <mergeCell ref="I3:P3"/>
    <mergeCell ref="K5:L5"/>
    <mergeCell ref="I4:J4"/>
    <mergeCell ref="K4:L4"/>
    <mergeCell ref="I18:J18"/>
    <mergeCell ref="K18:L18"/>
    <mergeCell ref="M4:N4"/>
    <mergeCell ref="I60:J60"/>
    <mergeCell ref="I28:J28"/>
    <mergeCell ref="B55:B61"/>
    <mergeCell ref="B69:B81"/>
    <mergeCell ref="B23:C23"/>
    <mergeCell ref="B29:B48"/>
    <mergeCell ref="B6:C6"/>
    <mergeCell ref="B49:B53"/>
    <mergeCell ref="I120:J120"/>
    <mergeCell ref="K120:L120"/>
    <mergeCell ref="I84:J84"/>
    <mergeCell ref="K84:L84"/>
    <mergeCell ref="B120:C120"/>
    <mergeCell ref="B84:C84"/>
    <mergeCell ref="B88:C88"/>
    <mergeCell ref="I88:J88"/>
    <mergeCell ref="K88:L88"/>
  </mergeCells>
  <phoneticPr fontId="0" type="noConversion"/>
  <printOptions horizontalCentered="1" headings="1" gridLines="1"/>
  <pageMargins left="0.19685039370078741" right="0.19685039370078741" top="0.19685039370078741" bottom="0.19685039370078741" header="0.19685039370078741" footer="0.19685039370078741"/>
  <pageSetup paperSize="9" scale="60" orientation="portrait" horizontalDpi="4294967292" verticalDpi="599"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CK170"/>
  <sheetViews>
    <sheetView workbookViewId="0"/>
  </sheetViews>
  <sheetFormatPr baseColWidth="10" defaultRowHeight="12.75" x14ac:dyDescent="0.2"/>
  <cols>
    <col min="1" max="2" width="5.7109375" style="15" customWidth="1"/>
    <col min="3" max="3" width="98.7109375" style="16" customWidth="1"/>
    <col min="4" max="4" width="26.85546875" style="23" customWidth="1"/>
    <col min="5" max="54" width="11.42578125" style="23"/>
    <col min="55" max="16384" width="11.42578125" style="15"/>
  </cols>
  <sheetData>
    <row r="1" spans="2:54" ht="67.5" customHeight="1" x14ac:dyDescent="0.2">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row>
    <row r="2" spans="2:54" s="18" customFormat="1" ht="18.75" x14ac:dyDescent="0.2">
      <c r="C2" s="19"/>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row>
    <row r="3" spans="2:54" ht="46.5" x14ac:dyDescent="0.2">
      <c r="B3" s="21"/>
      <c r="C3" s="52" t="s">
        <v>67</v>
      </c>
      <c r="D3" s="31"/>
      <c r="E3" s="28">
        <v>1</v>
      </c>
      <c r="F3" s="28">
        <v>2</v>
      </c>
      <c r="G3" s="28">
        <v>3</v>
      </c>
      <c r="H3" s="28">
        <v>4</v>
      </c>
      <c r="I3" s="28">
        <v>5</v>
      </c>
      <c r="J3" s="28">
        <v>6</v>
      </c>
      <c r="K3" s="28">
        <v>7</v>
      </c>
      <c r="L3" s="28">
        <v>8</v>
      </c>
      <c r="M3" s="28">
        <v>9</v>
      </c>
      <c r="N3" s="28">
        <v>10</v>
      </c>
      <c r="O3" s="28">
        <v>11</v>
      </c>
      <c r="P3" s="28">
        <v>12</v>
      </c>
      <c r="Q3" s="28">
        <v>13</v>
      </c>
      <c r="R3" s="28">
        <v>14</v>
      </c>
      <c r="S3" s="28">
        <v>15</v>
      </c>
      <c r="T3" s="28">
        <v>16</v>
      </c>
      <c r="U3" s="28">
        <v>17</v>
      </c>
      <c r="V3" s="28">
        <v>18</v>
      </c>
      <c r="W3" s="28">
        <v>19</v>
      </c>
      <c r="X3" s="28">
        <v>20</v>
      </c>
      <c r="Y3" s="28">
        <v>21</v>
      </c>
      <c r="Z3" s="28">
        <v>22</v>
      </c>
      <c r="AA3" s="28">
        <v>23</v>
      </c>
      <c r="AB3" s="28">
        <v>24</v>
      </c>
      <c r="AC3" s="28">
        <v>25</v>
      </c>
      <c r="AD3" s="28">
        <v>26</v>
      </c>
      <c r="AE3" s="28">
        <v>27</v>
      </c>
      <c r="AF3" s="28">
        <v>28</v>
      </c>
      <c r="AG3" s="28">
        <v>29</v>
      </c>
      <c r="AH3" s="28">
        <v>30</v>
      </c>
      <c r="AI3" s="28">
        <v>31</v>
      </c>
      <c r="AJ3" s="28">
        <v>32</v>
      </c>
      <c r="AK3" s="28">
        <v>33</v>
      </c>
      <c r="AL3" s="28">
        <v>34</v>
      </c>
      <c r="AM3" s="28">
        <v>35</v>
      </c>
      <c r="AN3" s="28">
        <v>36</v>
      </c>
      <c r="AO3" s="28">
        <v>37</v>
      </c>
      <c r="AP3" s="28">
        <v>38</v>
      </c>
      <c r="AQ3" s="28">
        <v>39</v>
      </c>
      <c r="AR3" s="28">
        <v>40</v>
      </c>
      <c r="AS3" s="28">
        <v>41</v>
      </c>
      <c r="AT3" s="28">
        <v>42</v>
      </c>
      <c r="AU3" s="28">
        <v>43</v>
      </c>
      <c r="AV3" s="28">
        <v>44</v>
      </c>
      <c r="AW3" s="28">
        <v>45</v>
      </c>
      <c r="AX3" s="28">
        <v>46</v>
      </c>
      <c r="AY3" s="28">
        <v>47</v>
      </c>
      <c r="AZ3" s="28">
        <v>48</v>
      </c>
      <c r="BA3" s="28">
        <v>49</v>
      </c>
      <c r="BB3" s="28">
        <v>50</v>
      </c>
    </row>
    <row r="4" spans="2:54" ht="65.25" customHeight="1" x14ac:dyDescent="0.2">
      <c r="B4" s="73"/>
      <c r="C4" s="80" t="s">
        <v>62</v>
      </c>
      <c r="D4" s="74"/>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row>
    <row r="6" spans="2:54" ht="18.75" x14ac:dyDescent="0.2">
      <c r="B6" s="24" t="s">
        <v>1</v>
      </c>
      <c r="C6" s="25" t="str">
        <f>'A - Le recueil de données'!C5</f>
        <v>Données de cadrage</v>
      </c>
      <c r="D6" s="75" t="s">
        <v>41</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row>
    <row r="7" spans="2:54" ht="38.25" customHeight="1" x14ac:dyDescent="0.2">
      <c r="B7" s="62"/>
      <c r="C7" s="65" t="s">
        <v>66</v>
      </c>
      <c r="D7" s="63"/>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row>
    <row r="8" spans="2:54" ht="15.75" x14ac:dyDescent="0.2">
      <c r="B8" s="243" t="str">
        <f>'A - Le recueil de données'!B6:C6</f>
        <v>Données établissement ou structure</v>
      </c>
      <c r="C8" s="243"/>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row>
    <row r="9" spans="2:54" ht="38.25" customHeight="1" x14ac:dyDescent="0.2">
      <c r="B9" s="62"/>
      <c r="C9" s="65" t="s">
        <v>66</v>
      </c>
      <c r="D9" s="63"/>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row>
    <row r="10" spans="2:54" ht="24" customHeight="1" x14ac:dyDescent="0.2">
      <c r="B10" s="34">
        <f>'A - Le recueil de données'!B7</f>
        <v>0</v>
      </c>
      <c r="C10" s="34" t="str">
        <f>'A - Le recueil de données'!C7</f>
        <v>Nom de l'établissement</v>
      </c>
      <c r="D10" s="29" t="s">
        <v>38</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row>
    <row r="11" spans="2:54" ht="38.25" customHeight="1" x14ac:dyDescent="0.2">
      <c r="B11" s="62"/>
      <c r="C11" s="65" t="s">
        <v>66</v>
      </c>
      <c r="D11" s="63"/>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row>
    <row r="12" spans="2:54" ht="24" customHeight="1" x14ac:dyDescent="0.2">
      <c r="B12" s="34">
        <f>'A - Le recueil de données'!B8</f>
        <v>0</v>
      </c>
      <c r="C12" s="34" t="str">
        <f>'A - Le recueil de données'!C8</f>
        <v>Service / Unité / Secteur / Autre</v>
      </c>
      <c r="D12" s="29" t="s">
        <v>27</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row>
    <row r="13" spans="2:54" ht="38.25" customHeight="1" x14ac:dyDescent="0.2">
      <c r="B13" s="62"/>
      <c r="C13" s="65" t="s">
        <v>66</v>
      </c>
      <c r="D13" s="63"/>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row>
    <row r="14" spans="2:54" ht="24" customHeight="1" x14ac:dyDescent="0.2">
      <c r="B14" s="34">
        <f>'A - Le recueil de données'!B9</f>
        <v>0</v>
      </c>
      <c r="C14" s="34" t="str">
        <f>'A - Le recueil de données'!C9</f>
        <v>Date de l'audit</v>
      </c>
      <c r="D14" s="29" t="s">
        <v>19</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row>
    <row r="15" spans="2:54" ht="38.25" customHeight="1" x14ac:dyDescent="0.2">
      <c r="B15" s="62"/>
      <c r="C15" s="65" t="s">
        <v>66</v>
      </c>
      <c r="D15" s="63"/>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row>
    <row r="16" spans="2:54" ht="24" customHeight="1" x14ac:dyDescent="0.2">
      <c r="B16" s="34" t="e">
        <f>'A - Le recueil de données'!#REF!</f>
        <v>#REF!</v>
      </c>
      <c r="C16" s="34" t="e">
        <f>'A - Le recueil de données'!#REF!</f>
        <v>#REF!</v>
      </c>
      <c r="D16" s="29" t="s">
        <v>40</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row>
    <row r="17" spans="2:54" ht="38.25" customHeight="1" x14ac:dyDescent="0.2">
      <c r="B17" s="62"/>
      <c r="C17" s="65" t="s">
        <v>66</v>
      </c>
      <c r="D17" s="63"/>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row>
    <row r="18" spans="2:54" ht="24" customHeight="1" x14ac:dyDescent="0.2">
      <c r="B18" s="34" t="e">
        <f>'A - Le recueil de données'!#REF!</f>
        <v>#REF!</v>
      </c>
      <c r="C18" s="34" t="e">
        <f>'A - Le recueil de données'!#REF!</f>
        <v>#REF!</v>
      </c>
      <c r="D18" s="29" t="s">
        <v>38</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row>
    <row r="19" spans="2:54" ht="38.25" customHeight="1" x14ac:dyDescent="0.2">
      <c r="B19" s="62"/>
      <c r="C19" s="65" t="s">
        <v>66</v>
      </c>
      <c r="D19" s="63"/>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row>
    <row r="20" spans="2:54" ht="24" customHeight="1" x14ac:dyDescent="0.2">
      <c r="B20" s="34">
        <f>'A - Le recueil de données'!B10</f>
        <v>0</v>
      </c>
      <c r="C20" s="34">
        <f>'A - Le recueil de données'!C10</f>
        <v>0</v>
      </c>
      <c r="D20" s="36" t="s">
        <v>39</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row>
    <row r="21" spans="2:54" ht="38.25" customHeight="1" x14ac:dyDescent="0.2">
      <c r="B21" s="62"/>
      <c r="C21" s="65" t="s">
        <v>66</v>
      </c>
      <c r="D21" s="63"/>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row>
    <row r="22" spans="2:54" ht="15.75" x14ac:dyDescent="0.2">
      <c r="B22" s="243" t="str">
        <f>'A - Le recueil de données'!B11:C11</f>
        <v>Données patient ou résident</v>
      </c>
      <c r="C22" s="243"/>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row>
    <row r="23" spans="2:54" ht="38.25" customHeight="1" x14ac:dyDescent="0.2">
      <c r="B23" s="62"/>
      <c r="C23" s="65" t="s">
        <v>66</v>
      </c>
      <c r="D23" s="63"/>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row>
    <row r="24" spans="2:54" ht="24" customHeight="1" x14ac:dyDescent="0.2">
      <c r="B24" s="15">
        <f>'A - Le recueil de données'!B12</f>
        <v>0</v>
      </c>
      <c r="C24" s="15" t="str">
        <f>'A - Le recueil de données'!C12</f>
        <v xml:space="preserve">Première lettre du prénom et première lettre du nom (de naissance pour les femmes) </v>
      </c>
      <c r="D24" s="29" t="s">
        <v>38</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row>
    <row r="25" spans="2:54" ht="38.25" customHeight="1" x14ac:dyDescent="0.2">
      <c r="B25" s="62"/>
      <c r="C25" s="65" t="s">
        <v>66</v>
      </c>
      <c r="D25" s="63"/>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row>
    <row r="26" spans="2:54" ht="24" customHeight="1" x14ac:dyDescent="0.2">
      <c r="B26" s="15">
        <f>'A - Le recueil de données'!B13</f>
        <v>0</v>
      </c>
      <c r="C26" s="15" t="str">
        <f>'A - Le recueil de données'!C13</f>
        <v>Age</v>
      </c>
      <c r="D26" s="29" t="s">
        <v>3</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row>
    <row r="27" spans="2:54" ht="38.25" customHeight="1" x14ac:dyDescent="0.2">
      <c r="B27" s="62"/>
      <c r="C27" s="65" t="s">
        <v>66</v>
      </c>
      <c r="D27" s="63"/>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row>
    <row r="28" spans="2:54" ht="24" customHeight="1" x14ac:dyDescent="0.2">
      <c r="B28" s="15">
        <f>'A - Le recueil de données'!B14</f>
        <v>0</v>
      </c>
      <c r="C28" s="15" t="str">
        <f>'A - Le recueil de données'!C14</f>
        <v>Sexe</v>
      </c>
      <c r="D28" s="29" t="s">
        <v>42</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row>
    <row r="29" spans="2:54" ht="38.25" customHeight="1" x14ac:dyDescent="0.2">
      <c r="B29" s="62"/>
      <c r="C29" s="65" t="s">
        <v>66</v>
      </c>
      <c r="D29" s="63"/>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row>
    <row r="30" spans="2:54" s="43" customFormat="1" ht="33.75" customHeight="1" x14ac:dyDescent="0.2">
      <c r="B30" s="69"/>
      <c r="C30" s="70"/>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row>
    <row r="31" spans="2:54" s="33" customFormat="1" ht="140.25" customHeight="1" x14ac:dyDescent="0.2">
      <c r="B31" s="242" t="s">
        <v>61</v>
      </c>
      <c r="C31" s="242"/>
      <c r="D31" s="242"/>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row>
    <row r="32" spans="2:54" s="43" customFormat="1" ht="27" customHeight="1" x14ac:dyDescent="0.2">
      <c r="B32" s="71"/>
      <c r="C32" s="71"/>
      <c r="D32" s="71"/>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row>
    <row r="33" spans="1:54" ht="18.75" x14ac:dyDescent="0.2">
      <c r="B33" s="24" t="s">
        <v>0</v>
      </c>
      <c r="C33" s="25" t="str">
        <f>'A - Le recueil de données'!C17</f>
        <v>Evaluation et caractérisation du risque</v>
      </c>
      <c r="D33" s="75" t="s">
        <v>41</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38"/>
      <c r="AI33" s="26"/>
      <c r="AJ33" s="26"/>
      <c r="AK33" s="26"/>
      <c r="AL33" s="26"/>
      <c r="AM33" s="26"/>
      <c r="AN33" s="26"/>
      <c r="AO33" s="26"/>
      <c r="AP33" s="26"/>
      <c r="AQ33" s="26"/>
      <c r="AR33" s="26"/>
      <c r="AS33" s="26"/>
      <c r="AT33" s="26"/>
      <c r="AU33" s="26"/>
      <c r="AV33" s="26"/>
      <c r="AW33" s="26"/>
      <c r="AX33" s="26"/>
      <c r="AY33" s="26"/>
      <c r="AZ33" s="26"/>
      <c r="BA33" s="26"/>
      <c r="BB33" s="26"/>
    </row>
    <row r="34" spans="1:54" ht="38.25" customHeight="1" x14ac:dyDescent="0.2">
      <c r="B34" s="62"/>
      <c r="C34" s="65" t="s">
        <v>66</v>
      </c>
      <c r="D34" s="63"/>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row>
    <row r="35" spans="1:54" ht="15.75" x14ac:dyDescent="0.2">
      <c r="B35" s="243" t="e">
        <f>'A - Le recueil de données'!#REF!</f>
        <v>#REF!</v>
      </c>
      <c r="C35" s="243"/>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row>
    <row r="36" spans="1:54" ht="38.25" customHeight="1" x14ac:dyDescent="0.2">
      <c r="B36" s="62"/>
      <c r="C36" s="65" t="s">
        <v>66</v>
      </c>
      <c r="D36" s="63"/>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row>
    <row r="37" spans="1:54" ht="24.75" customHeight="1" x14ac:dyDescent="0.2">
      <c r="B37" s="15">
        <f>'A - Le recueil de données'!B19</f>
        <v>1</v>
      </c>
      <c r="C37" s="16" t="str">
        <f>'A - Le recueil de données'!C19</f>
        <v>Le dépistage (en préadmission ou à l'admission) est tracé :</v>
      </c>
      <c r="D37" s="29" t="s">
        <v>20</v>
      </c>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row>
    <row r="38" spans="1:54" ht="38.25" customHeight="1" x14ac:dyDescent="0.2">
      <c r="B38" s="62"/>
      <c r="C38" s="65" t="s">
        <v>66</v>
      </c>
      <c r="D38" s="63"/>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row>
    <row r="39" spans="1:54" ht="24.75" customHeight="1" x14ac:dyDescent="0.2">
      <c r="B39" s="15">
        <f>'A - Le recueil de données'!B29</f>
        <v>5</v>
      </c>
      <c r="C39" s="15" t="str">
        <f>'A - Le recueil de données'!C29</f>
        <v>La recherche des facteurs de risque (individuels favorisants, individuels comportementaux, environnementaux) est tracée</v>
      </c>
      <c r="D39" s="29" t="s">
        <v>20</v>
      </c>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row>
    <row r="40" spans="1:54" ht="38.25" customHeight="1" x14ac:dyDescent="0.2">
      <c r="B40" s="62"/>
      <c r="C40" s="65" t="s">
        <v>66</v>
      </c>
      <c r="D40" s="63"/>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row>
    <row r="41" spans="1:54" ht="24.75" customHeight="1" x14ac:dyDescent="0.2">
      <c r="B41" s="15" t="e">
        <f>'A - Le recueil de données'!#REF!</f>
        <v>#REF!</v>
      </c>
      <c r="C41" s="15" t="e">
        <f>'A - Le recueil de données'!#REF!</f>
        <v>#REF!</v>
      </c>
      <c r="D41" s="29" t="s">
        <v>20</v>
      </c>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row>
    <row r="42" spans="1:54" ht="38.25" customHeight="1" x14ac:dyDescent="0.2">
      <c r="B42" s="62"/>
      <c r="C42" s="65" t="s">
        <v>66</v>
      </c>
      <c r="D42" s="63"/>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row>
    <row r="43" spans="1:54" s="35" customFormat="1" ht="24.75" customHeight="1" x14ac:dyDescent="0.2">
      <c r="A43" s="15"/>
      <c r="B43" s="15">
        <f>'A - Le recueil de données'!B23</f>
        <v>2</v>
      </c>
      <c r="C43" s="15" t="str">
        <f>'A - Le recueil de données'!C23</f>
        <v>Au regard du dossier, le patient/résident est identifié à risque</v>
      </c>
      <c r="D43" s="29" t="s">
        <v>20</v>
      </c>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row>
    <row r="44" spans="1:54" ht="38.25" customHeight="1" x14ac:dyDescent="0.2">
      <c r="B44" s="62"/>
      <c r="C44" s="65" t="s">
        <v>66</v>
      </c>
      <c r="D44" s="63"/>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row>
    <row r="45" spans="1:54" ht="18" customHeight="1" x14ac:dyDescent="0.2">
      <c r="B45" s="243" t="e">
        <f>'A - Le recueil de données'!#REF!</f>
        <v>#REF!</v>
      </c>
      <c r="C45" s="243" t="s">
        <v>28</v>
      </c>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row>
    <row r="46" spans="1:54" ht="38.25" customHeight="1" x14ac:dyDescent="0.2">
      <c r="B46" s="62"/>
      <c r="C46" s="65" t="s">
        <v>66</v>
      </c>
      <c r="D46" s="63"/>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row>
    <row r="47" spans="1:54" ht="24.75" customHeight="1" x14ac:dyDescent="0.2">
      <c r="B47" s="15">
        <f>'A - Le recueil de données'!B64</f>
        <v>12</v>
      </c>
      <c r="C47" s="16" t="str">
        <f>'A - Le recueil de données'!C64</f>
        <v xml:space="preserve">La (ré)évaluation du risque de chute est tracée selon les modalités du protocole </v>
      </c>
      <c r="D47" s="29" t="s">
        <v>49</v>
      </c>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row>
    <row r="48" spans="1:54" ht="38.25" customHeight="1" x14ac:dyDescent="0.2">
      <c r="B48" s="62"/>
      <c r="C48" s="65" t="s">
        <v>66</v>
      </c>
      <c r="D48" s="63"/>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row>
    <row r="49" spans="2:54" ht="24.75" customHeight="1" x14ac:dyDescent="0.2">
      <c r="B49" s="15" t="e">
        <f>'A - Le recueil de données'!#REF!</f>
        <v>#REF!</v>
      </c>
      <c r="C49" s="15" t="e">
        <f>'A - Le recueil de données'!#REF!</f>
        <v>#REF!</v>
      </c>
      <c r="D49" s="29" t="s">
        <v>54</v>
      </c>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t="s">
        <v>51</v>
      </c>
      <c r="AP49" s="27" t="s">
        <v>52</v>
      </c>
      <c r="AQ49" s="27" t="s">
        <v>53</v>
      </c>
      <c r="AR49" s="27" t="s">
        <v>52</v>
      </c>
      <c r="AS49" s="27" t="s">
        <v>50</v>
      </c>
      <c r="AT49" s="27"/>
      <c r="AU49" s="27" t="s">
        <v>53</v>
      </c>
      <c r="AV49" s="27" t="s">
        <v>51</v>
      </c>
      <c r="AW49" s="27"/>
      <c r="AX49" s="27"/>
      <c r="AY49" s="27"/>
      <c r="AZ49" s="27"/>
      <c r="BA49" s="27"/>
      <c r="BB49" s="27"/>
    </row>
    <row r="50" spans="2:54" ht="38.25" customHeight="1" x14ac:dyDescent="0.2">
      <c r="B50" s="62"/>
      <c r="C50" s="65" t="s">
        <v>66</v>
      </c>
      <c r="D50" s="63"/>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row>
    <row r="51" spans="2:54" ht="24.75" customHeight="1" x14ac:dyDescent="0.2">
      <c r="B51" s="15" t="e">
        <f>'A - Le recueil de données'!#REF!</f>
        <v>#REF!</v>
      </c>
      <c r="C51" s="15" t="str">
        <f>'A - Le recueil de données'!C31</f>
        <v xml:space="preserve"> Le jour de l'audit, le patient/résident présente les facteurs de risque de chute suivants :</v>
      </c>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row>
    <row r="52" spans="2:54" ht="38.25" customHeight="1" x14ac:dyDescent="0.2">
      <c r="B52" s="62"/>
      <c r="C52" s="65" t="s">
        <v>66</v>
      </c>
      <c r="D52" s="63"/>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row>
    <row r="53" spans="2:54" ht="24.75" customHeight="1" x14ac:dyDescent="0.2">
      <c r="B53" s="244" t="s">
        <v>10</v>
      </c>
      <c r="C53" s="41" t="str">
        <f>'A - Le recueil de données'!C33</f>
        <v>Âge supérieur à 80 ans</v>
      </c>
      <c r="D53" s="29" t="s">
        <v>21</v>
      </c>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row>
    <row r="54" spans="2:54" ht="38.25" customHeight="1" x14ac:dyDescent="0.2">
      <c r="B54" s="245"/>
      <c r="C54" s="65" t="s">
        <v>66</v>
      </c>
      <c r="D54" s="63"/>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row>
    <row r="55" spans="2:54" ht="24.75" customHeight="1" x14ac:dyDescent="0.2">
      <c r="B55" s="245"/>
      <c r="C55" s="41" t="str">
        <f>'A - Le recueil de données'!C34</f>
        <v>Antécédents de chutes</v>
      </c>
      <c r="D55" s="29" t="s">
        <v>21</v>
      </c>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row>
    <row r="56" spans="2:54" ht="38.25" customHeight="1" x14ac:dyDescent="0.2">
      <c r="B56" s="245"/>
      <c r="C56" s="65" t="s">
        <v>66</v>
      </c>
      <c r="D56" s="63"/>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row>
    <row r="57" spans="2:54" ht="24.75" customHeight="1" x14ac:dyDescent="0.2">
      <c r="B57" s="245"/>
      <c r="C57" s="41" t="str">
        <f>'A - Le recueil de données'!C35</f>
        <v>Pathologies neuro-gériatrique : Parkinson, Démence, Déclin cognitif, Dépression</v>
      </c>
      <c r="D57" s="29" t="s">
        <v>21</v>
      </c>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row>
    <row r="58" spans="2:54" ht="38.25" customHeight="1" x14ac:dyDescent="0.2">
      <c r="B58" s="245"/>
      <c r="C58" s="65" t="s">
        <v>66</v>
      </c>
      <c r="D58" s="63"/>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row>
    <row r="59" spans="2:54" ht="24.75" customHeight="1" x14ac:dyDescent="0.2">
      <c r="B59" s="245"/>
      <c r="C59" s="41" t="str">
        <f>'A - Le recueil de données'!C36</f>
        <v xml:space="preserve">Troubles mictionnels : incontinence urinaire, impériosité urinaire </v>
      </c>
      <c r="D59" s="29" t="s">
        <v>21</v>
      </c>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row>
    <row r="60" spans="2:54" ht="38.25" customHeight="1" x14ac:dyDescent="0.2">
      <c r="B60" s="245"/>
      <c r="C60" s="65" t="s">
        <v>66</v>
      </c>
      <c r="D60" s="63"/>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row>
    <row r="61" spans="2:54" ht="24.75" customHeight="1" x14ac:dyDescent="0.2">
      <c r="B61" s="245"/>
      <c r="C61" s="41" t="str">
        <f>'A - Le recueil de données'!C37</f>
        <v>Troubles locomoteurs et musculaires : 
- Diminution de la force musculaire aux membres inférieurs
- Préhension manuelle réduite, 
- Trouble de la marche (anomalie et vitesse), 
- Equilibre postural et/ou dynamique altéré</v>
      </c>
      <c r="D61" s="29" t="s">
        <v>21</v>
      </c>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row>
    <row r="62" spans="2:54" ht="38.25" customHeight="1" x14ac:dyDescent="0.2">
      <c r="B62" s="245"/>
      <c r="C62" s="65" t="str">
        <f>$C$7</f>
        <v>Commentaires/reformulation :</v>
      </c>
      <c r="D62" s="63"/>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row>
    <row r="63" spans="2:54" ht="24.75" customHeight="1" x14ac:dyDescent="0.2">
      <c r="B63" s="245"/>
      <c r="C63" s="41" t="str">
        <f>'A - Le recueil de données'!C39</f>
        <v>Réduction de l’acuité visuelle</v>
      </c>
      <c r="D63" s="29" t="s">
        <v>21</v>
      </c>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row>
    <row r="64" spans="2:54" ht="38.25" customHeight="1" x14ac:dyDescent="0.2">
      <c r="B64" s="245"/>
      <c r="C64" s="65" t="str">
        <f>$C$7</f>
        <v>Commentaires/reformulation :</v>
      </c>
      <c r="D64" s="63"/>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54" ht="24.75" customHeight="1" x14ac:dyDescent="0.2">
      <c r="B65" s="245"/>
      <c r="C65" s="41" t="e">
        <f>'A - Le recueil de données'!#REF!</f>
        <v>#REF!</v>
      </c>
      <c r="D65" s="29" t="s">
        <v>21</v>
      </c>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row>
    <row r="66" spans="2:54" ht="38.25" customHeight="1" x14ac:dyDescent="0.2">
      <c r="B66" s="245"/>
      <c r="C66" s="65" t="str">
        <f>$C$7</f>
        <v>Commentaires/reformulation :</v>
      </c>
      <c r="D66" s="63"/>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row>
    <row r="67" spans="2:54" ht="24.75" customHeight="1" x14ac:dyDescent="0.2">
      <c r="B67" s="245"/>
      <c r="C67" s="41" t="str">
        <f>'A - Le recueil de données'!C40</f>
        <v>Prise de plus de 4 médicaments</v>
      </c>
      <c r="D67" s="29" t="s">
        <v>21</v>
      </c>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row>
    <row r="68" spans="2:54" ht="38.25" customHeight="1" x14ac:dyDescent="0.2">
      <c r="B68" s="245"/>
      <c r="C68" s="65" t="str">
        <f>$C$7</f>
        <v>Commentaires/reformulation :</v>
      </c>
      <c r="D68" s="63"/>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54" ht="24.75" customHeight="1" x14ac:dyDescent="0.2">
      <c r="B69" s="246"/>
      <c r="C69" s="41" t="e">
        <f>'A - Le recueil de données'!#REF!</f>
        <v>#REF!</v>
      </c>
      <c r="D69" s="29" t="s">
        <v>21</v>
      </c>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row>
    <row r="70" spans="2:54" ht="38.25" customHeight="1" x14ac:dyDescent="0.2">
      <c r="B70" s="62"/>
      <c r="C70" s="65" t="str">
        <f>$C$7</f>
        <v>Commentaires/reformulation :</v>
      </c>
      <c r="D70" s="63"/>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row>
    <row r="71" spans="2:54" s="43" customFormat="1" ht="24.75" customHeight="1" x14ac:dyDescent="0.2">
      <c r="B71" s="46">
        <f>'A - Le recueil de données'!B24</f>
        <v>3</v>
      </c>
      <c r="C71" s="92" t="str">
        <f>'A - Le recueil de données'!C24</f>
        <v xml:space="preserve">Dépistage le jour de l'audit : </v>
      </c>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row>
    <row r="72" spans="2:54" ht="38.25" customHeight="1" x14ac:dyDescent="0.2">
      <c r="B72" s="62"/>
      <c r="C72" s="65" t="str">
        <f>$C$7</f>
        <v>Commentaires/reformulation :</v>
      </c>
      <c r="D72" s="63"/>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row>
    <row r="73" spans="2:54" ht="24.75" customHeight="1" x14ac:dyDescent="0.2">
      <c r="B73" s="244" t="s">
        <v>45</v>
      </c>
      <c r="C73" s="92" t="e">
        <f>'A - Le recueil de données'!#REF!</f>
        <v>#REF!</v>
      </c>
      <c r="D73" s="27" t="s">
        <v>23</v>
      </c>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row>
    <row r="74" spans="2:54" ht="38.25" customHeight="1" x14ac:dyDescent="0.2">
      <c r="B74" s="245"/>
      <c r="C74" s="65" t="s">
        <v>66</v>
      </c>
      <c r="D74" s="63"/>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row>
    <row r="75" spans="2:54" ht="24.75" customHeight="1" x14ac:dyDescent="0.2">
      <c r="B75" s="245"/>
      <c r="C75" s="92" t="e">
        <f>'A - Le recueil de données'!#REF!</f>
        <v>#REF!</v>
      </c>
      <c r="D75" s="27" t="s">
        <v>24</v>
      </c>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row>
    <row r="76" spans="2:54" ht="38.25" customHeight="1" x14ac:dyDescent="0.2">
      <c r="B76" s="245"/>
      <c r="C76" s="65" t="s">
        <v>66</v>
      </c>
      <c r="D76" s="63"/>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row>
    <row r="77" spans="2:54" ht="24.75" customHeight="1" x14ac:dyDescent="0.2">
      <c r="B77" s="245"/>
      <c r="C77" s="92" t="e">
        <f>'A - Le recueil de données'!#REF!</f>
        <v>#REF!</v>
      </c>
      <c r="D77" s="27" t="s">
        <v>25</v>
      </c>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row>
    <row r="78" spans="2:54" ht="38.25" customHeight="1" x14ac:dyDescent="0.2">
      <c r="B78" s="245"/>
      <c r="C78" s="65" t="s">
        <v>66</v>
      </c>
      <c r="D78" s="63"/>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row>
    <row r="79" spans="2:54" ht="24.75" customHeight="1" x14ac:dyDescent="0.2">
      <c r="B79" s="245"/>
      <c r="C79" s="92" t="str">
        <f>'A - Le recueil de données'!C26</f>
        <v>Résultat du test Timed up and go (test considéré comme anormal si &gt; 20 sec)</v>
      </c>
      <c r="D79" s="27" t="s">
        <v>22</v>
      </c>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row>
    <row r="80" spans="2:54" ht="38.25" customHeight="1" x14ac:dyDescent="0.2">
      <c r="B80" s="245"/>
      <c r="C80" s="65" t="s">
        <v>66</v>
      </c>
      <c r="D80" s="63"/>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row>
    <row r="81" spans="2:54" ht="24.75" customHeight="1" x14ac:dyDescent="0.2">
      <c r="B81" s="245"/>
      <c r="C81" s="92" t="e">
        <f>'A - Le recueil de données'!#REF!</f>
        <v>#REF!</v>
      </c>
      <c r="D81" s="27" t="s">
        <v>26</v>
      </c>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row>
    <row r="82" spans="2:54" ht="38.25" customHeight="1" x14ac:dyDescent="0.2">
      <c r="B82" s="245"/>
      <c r="C82" s="65" t="s">
        <v>66</v>
      </c>
      <c r="D82" s="63"/>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row>
    <row r="83" spans="2:54" ht="24.75" customHeight="1" x14ac:dyDescent="0.2">
      <c r="B83" s="245"/>
      <c r="C83" s="92" t="e">
        <f>'A - Le recueil de données'!#REF!</f>
        <v>#REF!</v>
      </c>
      <c r="D83" s="29" t="s">
        <v>38</v>
      </c>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row>
    <row r="84" spans="2:54" ht="38.25" customHeight="1" x14ac:dyDescent="0.2">
      <c r="B84" s="245"/>
      <c r="C84" s="65" t="s">
        <v>66</v>
      </c>
      <c r="D84" s="63"/>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row>
    <row r="85" spans="2:54" ht="24.75" customHeight="1" x14ac:dyDescent="0.2">
      <c r="B85" s="245"/>
      <c r="C85" s="92" t="e">
        <f>'A - Le recueil de données'!#REF!</f>
        <v>#REF!</v>
      </c>
      <c r="D85" s="27" t="s">
        <v>21</v>
      </c>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row>
    <row r="86" spans="2:54" ht="38.25" customHeight="1" x14ac:dyDescent="0.2">
      <c r="B86" s="245"/>
      <c r="C86" s="65" t="s">
        <v>66</v>
      </c>
      <c r="D86" s="63"/>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row>
    <row r="87" spans="2:54" ht="24.75" customHeight="1" x14ac:dyDescent="0.2">
      <c r="B87" s="245"/>
      <c r="C87" s="92" t="e">
        <f>'A - Le recueil de données'!#REF!</f>
        <v>#REF!</v>
      </c>
      <c r="D87" s="27" t="s">
        <v>21</v>
      </c>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row>
    <row r="88" spans="2:54" ht="38.25" customHeight="1" x14ac:dyDescent="0.2">
      <c r="B88" s="245"/>
      <c r="C88" s="65" t="s">
        <v>66</v>
      </c>
      <c r="D88" s="63"/>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row>
    <row r="89" spans="2:54" ht="24.75" customHeight="1" x14ac:dyDescent="0.2">
      <c r="B89" s="246"/>
      <c r="C89" s="92" t="e">
        <f>'A - Le recueil de données'!#REF!</f>
        <v>#REF!</v>
      </c>
      <c r="D89" s="29" t="s">
        <v>38</v>
      </c>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row>
    <row r="90" spans="2:54" ht="38.25" customHeight="1" x14ac:dyDescent="0.2">
      <c r="B90" s="62"/>
      <c r="C90" s="65" t="s">
        <v>66</v>
      </c>
      <c r="D90" s="63"/>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row>
    <row r="91" spans="2:54" ht="18" customHeight="1" x14ac:dyDescent="0.2">
      <c r="B91" s="243" t="e">
        <f>'A - Le recueil de données'!#REF!</f>
        <v>#REF!</v>
      </c>
      <c r="C91" s="243" t="s">
        <v>28</v>
      </c>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row>
    <row r="92" spans="2:54" ht="38.25" customHeight="1" x14ac:dyDescent="0.2">
      <c r="B92" s="62"/>
      <c r="C92" s="65" t="s">
        <v>66</v>
      </c>
      <c r="D92" s="63"/>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row>
    <row r="93" spans="2:54" ht="24" customHeight="1" x14ac:dyDescent="0.2">
      <c r="B93" s="61" t="e">
        <f>'A - Le recueil de données'!#REF!</f>
        <v>#REF!</v>
      </c>
      <c r="C93" s="61" t="e">
        <f>'A - Le recueil de données'!#REF!</f>
        <v>#REF!</v>
      </c>
      <c r="D93" s="29" t="s">
        <v>11</v>
      </c>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row>
    <row r="94" spans="2:54" ht="38.25" customHeight="1" x14ac:dyDescent="0.2">
      <c r="B94" s="62"/>
      <c r="C94" s="65" t="s">
        <v>66</v>
      </c>
      <c r="D94" s="63"/>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row>
    <row r="95" spans="2:54" s="33" customFormat="1" ht="24" customHeight="1" x14ac:dyDescent="0.2">
      <c r="B95" s="61" t="e">
        <f>'A - Le recueil de données'!#REF!</f>
        <v>#REF!</v>
      </c>
      <c r="C95" s="61" t="e">
        <f>'A - Le recueil de données'!#REF!</f>
        <v>#REF!</v>
      </c>
      <c r="D95" s="27" t="s">
        <v>11</v>
      </c>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row>
    <row r="96" spans="2:54" ht="38.25" customHeight="1" x14ac:dyDescent="0.2">
      <c r="B96" s="62"/>
      <c r="C96" s="65" t="s">
        <v>66</v>
      </c>
      <c r="D96" s="63"/>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row>
    <row r="97" spans="2:54" s="43" customFormat="1" ht="27" customHeight="1" x14ac:dyDescent="0.2">
      <c r="B97" s="69"/>
      <c r="C97" s="70"/>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row>
    <row r="98" spans="2:54" s="33" customFormat="1" ht="140.25" customHeight="1" x14ac:dyDescent="0.2">
      <c r="B98" s="242" t="s">
        <v>61</v>
      </c>
      <c r="C98" s="242"/>
      <c r="D98" s="242"/>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row>
    <row r="99" spans="2:54" ht="24" customHeight="1" x14ac:dyDescent="0.2"/>
    <row r="100" spans="2:54" ht="18.75" x14ac:dyDescent="0.2">
      <c r="B100" s="24" t="s">
        <v>2</v>
      </c>
      <c r="C100" s="25" t="str">
        <f>'A - Le recueil de données'!C66</f>
        <v>Prévention de la chute et des blessures liées aux chutes</v>
      </c>
      <c r="D100" s="75" t="s">
        <v>41</v>
      </c>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row>
    <row r="101" spans="2:54" ht="38.25" customHeight="1" x14ac:dyDescent="0.2">
      <c r="B101" s="62"/>
      <c r="C101" s="65" t="s">
        <v>66</v>
      </c>
      <c r="D101" s="63"/>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row>
    <row r="102" spans="2:54" ht="18" customHeight="1" x14ac:dyDescent="0.2">
      <c r="B102" s="243" t="str">
        <f>'A - Le recueil de données'!B67:C67</f>
        <v>Pour tous les patients/résidents, mise en œuvre du Programme Universel contre les Chutes (le PUC)</v>
      </c>
      <c r="C102" s="243" t="s">
        <v>28</v>
      </c>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row>
    <row r="103" spans="2:54" ht="38.25" customHeight="1" x14ac:dyDescent="0.2">
      <c r="B103" s="62"/>
      <c r="C103" s="65" t="s">
        <v>66</v>
      </c>
      <c r="D103" s="63"/>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row>
    <row r="104" spans="2:54" s="43" customFormat="1" ht="24.75" customHeight="1" x14ac:dyDescent="0.2">
      <c r="B104" s="59" t="e">
        <f>'A - Le recueil de données'!#REF!</f>
        <v>#REF!</v>
      </c>
      <c r="C104" s="59" t="e">
        <f>'A - Le recueil de données'!#REF!</f>
        <v>#REF!</v>
      </c>
      <c r="D104" s="29" t="s">
        <v>21</v>
      </c>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row>
    <row r="105" spans="2:54" ht="38.25" customHeight="1" x14ac:dyDescent="0.2">
      <c r="B105" s="62"/>
      <c r="C105" s="65" t="s">
        <v>66</v>
      </c>
      <c r="D105" s="63"/>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row>
    <row r="106" spans="2:54" ht="24.75" customHeight="1" x14ac:dyDescent="0.2">
      <c r="B106" s="60"/>
      <c r="C106" s="59" t="e">
        <f>'A - Le recueil de données'!#REF!</f>
        <v>#REF!</v>
      </c>
      <c r="D106" s="29" t="s">
        <v>21</v>
      </c>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row>
    <row r="107" spans="2:54" ht="38.25" customHeight="1" x14ac:dyDescent="0.2">
      <c r="B107" s="62"/>
      <c r="C107" s="65" t="s">
        <v>66</v>
      </c>
      <c r="D107" s="63"/>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row>
    <row r="108" spans="2:54" ht="24.75" customHeight="1" x14ac:dyDescent="0.2">
      <c r="C108" s="59" t="e">
        <f>'A - Le recueil de données'!#REF!</f>
        <v>#REF!</v>
      </c>
      <c r="D108" s="29" t="s">
        <v>21</v>
      </c>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row>
    <row r="109" spans="2:54" ht="38.25" customHeight="1" x14ac:dyDescent="0.2">
      <c r="B109" s="62"/>
      <c r="C109" s="65" t="s">
        <v>66</v>
      </c>
      <c r="D109" s="63"/>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row>
    <row r="110" spans="2:54" ht="24.75" customHeight="1" x14ac:dyDescent="0.2">
      <c r="C110" s="59" t="e">
        <f>'A - Le recueil de données'!#REF!</f>
        <v>#REF!</v>
      </c>
      <c r="D110" s="29" t="s">
        <v>21</v>
      </c>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row>
    <row r="111" spans="2:54" ht="38.25" customHeight="1" x14ac:dyDescent="0.2">
      <c r="B111" s="62"/>
      <c r="C111" s="65" t="s">
        <v>66</v>
      </c>
      <c r="D111" s="63"/>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row>
    <row r="112" spans="2:54" ht="24.75" customHeight="1" x14ac:dyDescent="0.2">
      <c r="C112" s="93" t="e">
        <f>'A - Le recueil de données'!#REF!</f>
        <v>#REF!</v>
      </c>
      <c r="D112" s="27" t="s">
        <v>29</v>
      </c>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row>
    <row r="113" spans="2:54" ht="38.25" customHeight="1" x14ac:dyDescent="0.2">
      <c r="B113" s="62"/>
      <c r="C113" s="65" t="s">
        <v>66</v>
      </c>
      <c r="D113" s="63"/>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row>
    <row r="114" spans="2:54" ht="24.75" customHeight="1" x14ac:dyDescent="0.2">
      <c r="C114" s="59" t="e">
        <f>'A - Le recueil de données'!#REF!</f>
        <v>#REF!</v>
      </c>
      <c r="D114" s="27" t="s">
        <v>29</v>
      </c>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row>
    <row r="115" spans="2:54" ht="38.25" customHeight="1" x14ac:dyDescent="0.2">
      <c r="B115" s="62"/>
      <c r="C115" s="65" t="s">
        <v>66</v>
      </c>
      <c r="D115" s="63"/>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row>
    <row r="116" spans="2:54" ht="18" customHeight="1" x14ac:dyDescent="0.2">
      <c r="B116" s="243" t="str">
        <f>'A - Le recueil de données'!B83:C83</f>
        <v>Pour les patients/résidents identifiés à risque de chute grave, interventions adaptées</v>
      </c>
      <c r="C116" s="243" t="s">
        <v>28</v>
      </c>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row>
    <row r="117" spans="2:54" ht="38.25" customHeight="1" x14ac:dyDescent="0.2">
      <c r="B117" s="62"/>
      <c r="C117" s="65" t="s">
        <v>66</v>
      </c>
      <c r="D117" s="63"/>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row>
    <row r="118" spans="2:54" ht="24.75" customHeight="1" x14ac:dyDescent="0.2">
      <c r="B118" s="15">
        <f>'A - Le recueil de données'!B84</f>
        <v>15</v>
      </c>
      <c r="C118" s="15" t="str">
        <f>'A - Le recueil de données'!C84</f>
        <v>Suite au dépistage de chute grave, une prise en charge adaptée a été mise en place :</v>
      </c>
      <c r="D118" s="27" t="s">
        <v>20</v>
      </c>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row>
    <row r="119" spans="2:54" ht="38.25" customHeight="1" x14ac:dyDescent="0.2">
      <c r="B119" s="62"/>
      <c r="C119" s="65" t="s">
        <v>66</v>
      </c>
      <c r="D119" s="63"/>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row>
    <row r="120" spans="2:54" ht="24.75" customHeight="1" x14ac:dyDescent="0.2">
      <c r="B120" s="15" t="e">
        <f>'A - Le recueil de données'!#REF!</f>
        <v>#REF!</v>
      </c>
      <c r="C120" s="15" t="e">
        <f>'A - Le recueil de données'!#REF!</f>
        <v>#REF!</v>
      </c>
      <c r="D120" s="27" t="s">
        <v>29</v>
      </c>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row>
    <row r="121" spans="2:54" ht="38.25" customHeight="1" x14ac:dyDescent="0.2">
      <c r="B121" s="62"/>
      <c r="C121" s="65" t="s">
        <v>66</v>
      </c>
      <c r="D121" s="63"/>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row>
    <row r="122" spans="2:54" ht="24.75" customHeight="1" x14ac:dyDescent="0.2">
      <c r="B122" s="60"/>
      <c r="C122" s="41" t="s">
        <v>30</v>
      </c>
      <c r="D122" s="27" t="s">
        <v>29</v>
      </c>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row>
    <row r="123" spans="2:54" ht="38.25" customHeight="1" x14ac:dyDescent="0.2">
      <c r="B123" s="62"/>
      <c r="C123" s="65" t="s">
        <v>66</v>
      </c>
      <c r="D123" s="63"/>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row>
    <row r="124" spans="2:54" ht="24.75" customHeight="1" x14ac:dyDescent="0.2">
      <c r="C124" s="41" t="s">
        <v>33</v>
      </c>
      <c r="D124" s="27" t="s">
        <v>29</v>
      </c>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row>
    <row r="125" spans="2:54" ht="38.25" customHeight="1" x14ac:dyDescent="0.2">
      <c r="B125" s="62"/>
      <c r="C125" s="65" t="s">
        <v>66</v>
      </c>
      <c r="D125" s="63"/>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row>
    <row r="126" spans="2:54" ht="24.75" customHeight="1" x14ac:dyDescent="0.2">
      <c r="C126" s="41" t="s">
        <v>47</v>
      </c>
      <c r="D126" s="27" t="s">
        <v>29</v>
      </c>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row>
    <row r="127" spans="2:54" ht="38.25" customHeight="1" x14ac:dyDescent="0.2">
      <c r="B127" s="62"/>
      <c r="C127" s="65" t="s">
        <v>66</v>
      </c>
      <c r="D127" s="63"/>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row>
    <row r="128" spans="2:54" ht="24.75" customHeight="1" x14ac:dyDescent="0.2">
      <c r="C128" s="41" t="s">
        <v>31</v>
      </c>
      <c r="D128" s="27" t="s">
        <v>29</v>
      </c>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row>
    <row r="129" spans="2:54" ht="38.25" customHeight="1" x14ac:dyDescent="0.2">
      <c r="B129" s="62"/>
      <c r="C129" s="65" t="s">
        <v>66</v>
      </c>
      <c r="D129" s="63"/>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row>
    <row r="130" spans="2:54" ht="24.75" customHeight="1" x14ac:dyDescent="0.2">
      <c r="C130" s="41" t="s">
        <v>34</v>
      </c>
      <c r="D130" s="27" t="s">
        <v>29</v>
      </c>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row>
    <row r="131" spans="2:54" ht="38.25" customHeight="1" x14ac:dyDescent="0.2">
      <c r="B131" s="62"/>
      <c r="C131" s="65" t="s">
        <v>66</v>
      </c>
      <c r="D131" s="63"/>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row>
    <row r="132" spans="2:54" ht="24.75" customHeight="1" x14ac:dyDescent="0.2">
      <c r="C132" s="41" t="s">
        <v>65</v>
      </c>
      <c r="D132" s="27" t="s">
        <v>29</v>
      </c>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row>
    <row r="133" spans="2:54" ht="38.25" customHeight="1" x14ac:dyDescent="0.2">
      <c r="B133" s="62"/>
      <c r="C133" s="65" t="s">
        <v>66</v>
      </c>
      <c r="D133" s="63"/>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row>
    <row r="134" spans="2:54" ht="24.75" customHeight="1" x14ac:dyDescent="0.2">
      <c r="C134" s="41" t="s">
        <v>69</v>
      </c>
      <c r="D134" s="27" t="s">
        <v>29</v>
      </c>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row>
    <row r="135" spans="2:54" ht="38.25" customHeight="1" x14ac:dyDescent="0.2">
      <c r="B135" s="62"/>
      <c r="C135" s="65" t="s">
        <v>66</v>
      </c>
      <c r="D135" s="63"/>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row>
    <row r="136" spans="2:54" s="81" customFormat="1" ht="24.75" customHeight="1" x14ac:dyDescent="0.2">
      <c r="B136" s="84">
        <v>23</v>
      </c>
      <c r="C136" s="42" t="s">
        <v>70</v>
      </c>
      <c r="D136" s="29" t="s">
        <v>29</v>
      </c>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row>
    <row r="137" spans="2:54" ht="38.25" customHeight="1" x14ac:dyDescent="0.2">
      <c r="B137" s="62"/>
      <c r="C137" s="65" t="s">
        <v>66</v>
      </c>
      <c r="D137" s="63"/>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row>
    <row r="138" spans="2:54" s="33" customFormat="1" ht="140.25" customHeight="1" x14ac:dyDescent="0.2">
      <c r="B138" s="242" t="s">
        <v>61</v>
      </c>
      <c r="C138" s="242"/>
      <c r="D138" s="242"/>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row>
    <row r="139" spans="2:54" s="33" customFormat="1" ht="38.25" customHeight="1" x14ac:dyDescent="0.2">
      <c r="B139" s="66"/>
      <c r="C139" s="68"/>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7"/>
    </row>
    <row r="140" spans="2:54" ht="18.75" x14ac:dyDescent="0.2">
      <c r="B140" s="24">
        <v>4</v>
      </c>
      <c r="C140" s="25" t="s">
        <v>35</v>
      </c>
      <c r="D140" s="75" t="s">
        <v>41</v>
      </c>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row>
    <row r="141" spans="2:54" ht="38.25" customHeight="1" x14ac:dyDescent="0.2">
      <c r="B141" s="62"/>
      <c r="C141" s="65" t="s">
        <v>66</v>
      </c>
      <c r="D141" s="63"/>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row>
    <row r="142" spans="2:54" ht="24" customHeight="1" x14ac:dyDescent="0.2">
      <c r="B142" s="15">
        <v>24</v>
      </c>
      <c r="C142" s="34" t="s">
        <v>8</v>
      </c>
      <c r="D142" s="47" t="s">
        <v>3</v>
      </c>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row>
    <row r="143" spans="2:54" ht="38.25" customHeight="1" x14ac:dyDescent="0.2">
      <c r="B143" s="62"/>
      <c r="C143" s="65" t="s">
        <v>66</v>
      </c>
      <c r="D143" s="63"/>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row>
    <row r="144" spans="2:54" s="83" customFormat="1" ht="24" customHeight="1" x14ac:dyDescent="0.2">
      <c r="B144" s="85">
        <v>25</v>
      </c>
      <c r="C144" s="34" t="s">
        <v>36</v>
      </c>
      <c r="D144" s="86" t="s">
        <v>46</v>
      </c>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row>
    <row r="145" spans="2:89" ht="38.25" customHeight="1" x14ac:dyDescent="0.2">
      <c r="B145" s="62"/>
      <c r="C145" s="65" t="s">
        <v>66</v>
      </c>
      <c r="D145" s="63"/>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row>
    <row r="146" spans="2:89" s="83" customFormat="1" ht="24" customHeight="1" x14ac:dyDescent="0.2">
      <c r="B146" s="83">
        <v>26</v>
      </c>
      <c r="C146" s="34" t="s">
        <v>37</v>
      </c>
      <c r="D146" s="86" t="s">
        <v>21</v>
      </c>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row>
    <row r="147" spans="2:89" ht="38.25" customHeight="1" x14ac:dyDescent="0.2">
      <c r="B147" s="62"/>
      <c r="C147" s="65" t="s">
        <v>66</v>
      </c>
      <c r="D147" s="63"/>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row>
    <row r="148" spans="2:89" s="43" customFormat="1" ht="24" customHeight="1" x14ac:dyDescent="0.2">
      <c r="B148" s="60" t="e">
        <f>'A - Le recueil de données'!#REF!</f>
        <v>#REF!</v>
      </c>
      <c r="C148" s="60" t="e">
        <f>'A - Le recueil de données'!#REF!</f>
        <v>#REF!</v>
      </c>
      <c r="D148" s="86" t="e">
        <f>'A - Le recueil de données'!#REF!</f>
        <v>#REF!</v>
      </c>
      <c r="E148" s="15"/>
      <c r="F148" s="16"/>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row>
    <row r="149" spans="2:89" ht="38.25" customHeight="1" x14ac:dyDescent="0.2">
      <c r="B149" s="62"/>
      <c r="C149" s="87" t="s">
        <v>66</v>
      </c>
      <c r="D149" s="63"/>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row>
    <row r="150" spans="2:89" ht="24" customHeight="1" x14ac:dyDescent="0.2">
      <c r="B150" s="60">
        <f>'A - Le recueil de données'!B110</f>
        <v>24</v>
      </c>
      <c r="C150" s="60" t="str">
        <f>'A - Le recueil de données'!C110</f>
        <v>Si cette dernière chute tracée est grave, indiquer ses conséquences (plusieurs conséquences possibles)</v>
      </c>
      <c r="D150" s="47" t="s">
        <v>21</v>
      </c>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row>
    <row r="151" spans="2:89" ht="38.25" customHeight="1" x14ac:dyDescent="0.2">
      <c r="B151" s="62"/>
      <c r="C151" s="87" t="s">
        <v>66</v>
      </c>
      <c r="D151" s="63"/>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row>
    <row r="152" spans="2:89" ht="24" customHeight="1" x14ac:dyDescent="0.2">
      <c r="B152" s="60"/>
      <c r="C152" s="60" t="e">
        <f>'A - Le recueil de données'!#REF!</f>
        <v>#REF!</v>
      </c>
      <c r="D152" s="47" t="s">
        <v>21</v>
      </c>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row>
    <row r="153" spans="2:89" ht="38.25" customHeight="1" x14ac:dyDescent="0.2">
      <c r="B153" s="62"/>
      <c r="C153" s="87" t="s">
        <v>66</v>
      </c>
      <c r="D153" s="63"/>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row>
    <row r="154" spans="2:89" ht="24" customHeight="1" x14ac:dyDescent="0.2">
      <c r="B154" s="60" t="e">
        <f>'A - Le recueil de données'!#REF!</f>
        <v>#REF!</v>
      </c>
      <c r="C154" s="60" t="e">
        <f>'A - Le recueil de données'!#REF!</f>
        <v>#REF!</v>
      </c>
      <c r="D154" s="47" t="s">
        <v>21</v>
      </c>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row>
    <row r="155" spans="2:89" ht="38.25" customHeight="1" x14ac:dyDescent="0.2">
      <c r="B155" s="62"/>
      <c r="C155" s="87" t="s">
        <v>66</v>
      </c>
      <c r="D155" s="63"/>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row>
    <row r="156" spans="2:89" s="43" customFormat="1" ht="24" customHeight="1" x14ac:dyDescent="0.2">
      <c r="B156" s="60" t="e">
        <f>'A - Le recueil de données'!#REF!</f>
        <v>#REF!</v>
      </c>
      <c r="C156" s="60" t="e">
        <f>'A - Le recueil de données'!#REF!</f>
        <v>#REF!</v>
      </c>
      <c r="D156" s="47" t="s">
        <v>21</v>
      </c>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row>
    <row r="157" spans="2:89" ht="38.25" customHeight="1" x14ac:dyDescent="0.2">
      <c r="B157" s="62"/>
      <c r="C157" s="87" t="s">
        <v>66</v>
      </c>
      <c r="D157" s="63"/>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row>
    <row r="158" spans="2:89" s="43" customFormat="1" ht="24" customHeight="1" x14ac:dyDescent="0.2">
      <c r="B158" s="60" t="e">
        <f>'A - Le recueil de données'!#REF!</f>
        <v>#REF!</v>
      </c>
      <c r="C158" s="60" t="e">
        <f>'A - Le recueil de données'!#REF!</f>
        <v>#REF!</v>
      </c>
      <c r="D158" s="47" t="s">
        <v>21</v>
      </c>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row>
    <row r="159" spans="2:89" ht="38.25" customHeight="1" x14ac:dyDescent="0.2">
      <c r="B159" s="62"/>
      <c r="C159" s="87" t="s">
        <v>66</v>
      </c>
      <c r="D159" s="63"/>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row>
    <row r="160" spans="2:89" s="43" customFormat="1" ht="24" customHeight="1" x14ac:dyDescent="0.2">
      <c r="B160" s="60" t="e">
        <f>'A - Le recueil de données'!#REF!</f>
        <v>#REF!</v>
      </c>
      <c r="C160" s="60" t="e">
        <f>'A - Le recueil de données'!#REF!</f>
        <v>#REF!</v>
      </c>
      <c r="D160" s="47" t="s">
        <v>21</v>
      </c>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row>
    <row r="161" spans="2:89" ht="38.25" customHeight="1" x14ac:dyDescent="0.2">
      <c r="B161" s="62"/>
      <c r="C161" s="87" t="s">
        <v>66</v>
      </c>
      <c r="D161" s="63"/>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row>
    <row r="162" spans="2:89" s="43" customFormat="1" ht="24" customHeight="1" x14ac:dyDescent="0.2">
      <c r="B162" s="60" t="e">
        <f>'A - Le recueil de données'!#REF!</f>
        <v>#REF!</v>
      </c>
      <c r="C162" s="60" t="e">
        <f>'A - Le recueil de données'!#REF!</f>
        <v>#REF!</v>
      </c>
      <c r="D162" s="47" t="s">
        <v>21</v>
      </c>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row>
    <row r="163" spans="2:89" ht="38.25" customHeight="1" x14ac:dyDescent="0.2">
      <c r="B163" s="62"/>
      <c r="C163" s="65" t="s">
        <v>66</v>
      </c>
      <c r="D163" s="63"/>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row>
    <row r="164" spans="2:89" s="83" customFormat="1" ht="24" customHeight="1" x14ac:dyDescent="0.2">
      <c r="B164" s="60" t="e">
        <f>'A - Le recueil de données'!#REF!</f>
        <v>#REF!</v>
      </c>
      <c r="C164" s="60" t="e">
        <f>'A - Le recueil de données'!#REF!</f>
        <v>#REF!</v>
      </c>
      <c r="D164" s="86" t="s">
        <v>21</v>
      </c>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row>
    <row r="165" spans="2:89" ht="38.25" customHeight="1" x14ac:dyDescent="0.2">
      <c r="B165" s="62"/>
      <c r="C165" s="65" t="s">
        <v>66</v>
      </c>
      <c r="D165" s="63"/>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row>
    <row r="166" spans="2:89" ht="24" customHeight="1" x14ac:dyDescent="0.2">
      <c r="B166" s="60">
        <f>'A - Le recueil de données'!B121</f>
        <v>26</v>
      </c>
      <c r="C166" s="60" t="str">
        <f>'A - Le recueil de données'!C121</f>
        <v>La chute a fait l'objet d'un signalement interne selon les modalités définies dans l'établissement/structure</v>
      </c>
      <c r="D166" s="47" t="s">
        <v>21</v>
      </c>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row>
    <row r="167" spans="2:89" ht="38.25" customHeight="1" x14ac:dyDescent="0.2">
      <c r="B167" s="62"/>
      <c r="C167" s="65" t="s">
        <v>66</v>
      </c>
      <c r="D167" s="63"/>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row>
    <row r="168" spans="2:89" s="33" customFormat="1" ht="140.25" customHeight="1" x14ac:dyDescent="0.2">
      <c r="B168" s="242" t="s">
        <v>61</v>
      </c>
      <c r="C168" s="242"/>
      <c r="D168" s="242"/>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c r="AR168" s="67"/>
      <c r="AS168" s="67"/>
      <c r="AT168" s="67"/>
      <c r="AU168" s="67"/>
      <c r="AV168" s="67"/>
      <c r="AW168" s="67"/>
      <c r="AX168" s="67"/>
      <c r="AY168" s="67"/>
      <c r="AZ168" s="67"/>
      <c r="BA168" s="67"/>
      <c r="BB168" s="67"/>
    </row>
    <row r="169" spans="2:89" s="33" customFormat="1" ht="38.25" customHeight="1" x14ac:dyDescent="0.2">
      <c r="B169" s="66"/>
      <c r="C169" s="68"/>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c r="AS169" s="67"/>
      <c r="AT169" s="67"/>
      <c r="AU169" s="67"/>
      <c r="AV169" s="67"/>
      <c r="AW169" s="67"/>
      <c r="AX169" s="67"/>
      <c r="AY169" s="67"/>
      <c r="AZ169" s="67"/>
      <c r="BA169" s="67"/>
      <c r="BB169" s="67"/>
    </row>
    <row r="170" spans="2:89" ht="192" customHeight="1" x14ac:dyDescent="0.2">
      <c r="B170" s="247" t="s">
        <v>68</v>
      </c>
      <c r="C170" s="247"/>
      <c r="D170" s="247"/>
    </row>
  </sheetData>
  <sheetProtection selectLockedCells="1"/>
  <mergeCells count="14">
    <mergeCell ref="B138:D138"/>
    <mergeCell ref="B168:D168"/>
    <mergeCell ref="B170:D170"/>
    <mergeCell ref="B91:C91"/>
    <mergeCell ref="B102:C102"/>
    <mergeCell ref="B116:C116"/>
    <mergeCell ref="B31:D31"/>
    <mergeCell ref="B98:D98"/>
    <mergeCell ref="B8:C8"/>
    <mergeCell ref="B22:C22"/>
    <mergeCell ref="B35:C35"/>
    <mergeCell ref="B45:C45"/>
    <mergeCell ref="B53:B69"/>
    <mergeCell ref="B73:B89"/>
  </mergeCells>
  <dataValidations disablePrompts="1" count="17">
    <dataValidation type="list" allowBlank="1" showInputMessage="1" showErrorMessage="1" sqref="E144:BB144">
      <formula1>"Moins de 15min,Moins d'1h,1 à 3h,Plus de 3h,NE"</formula1>
    </dataValidation>
    <dataValidation type="list" allowBlank="1" showInputMessage="1" showErrorMessage="1" sqref="E49:BB49">
      <formula1>"Moins d'1 mois,1 à 3 mois,3 à 6 mois,Plus de 6 mois"</formula1>
    </dataValidation>
    <dataValidation type="list" allowBlank="1" showInputMessage="1" showErrorMessage="1" sqref="E47:BB47 E122:BB122 E120:BB120 E124:BB124 E126:BB126 E128:BB128 E130:BB130 E112:BB112 E114:BB114 E132:BB132 E134:BB134 E136:BB136">
      <formula1>"Oui,Non,NA"</formula1>
    </dataValidation>
    <dataValidation type="whole" operator="greaterThanOrEqual" allowBlank="1" showInputMessage="1" showErrorMessage="1" sqref="E142:AR142">
      <formula1>0</formula1>
    </dataValidation>
    <dataValidation type="list" allowBlank="1" showDropDown="1" showInputMessage="1" showErrorMessage="1" sqref="E83:BB83">
      <formula1>"&lt;45,&gt; ou = 45"</formula1>
    </dataValidation>
    <dataValidation type="list" allowBlank="1" showInputMessage="1" showErrorMessage="1" sqref="E28:BB28">
      <formula1>"Femme,Homme"</formula1>
    </dataValidation>
    <dataValidation type="list" allowBlank="1" showInputMessage="1" showErrorMessage="1" sqref="E81:BB81">
      <formula1>"&lt;45,&gt; ou = 45"</formula1>
    </dataValidation>
    <dataValidation type="list" allowBlank="1" showInputMessage="1" showErrorMessage="1" sqref="E77:BB77">
      <formula1>"&lt;20,20 à 24,24 à 27"</formula1>
    </dataValidation>
    <dataValidation type="list" allowBlank="1" showInputMessage="1" showErrorMessage="1" sqref="E75:BB75">
      <formula1>"&gt; ou = 3,&lt;3"</formula1>
    </dataValidation>
    <dataValidation type="list" allowBlank="1" showInputMessage="1" showErrorMessage="1" sqref="E51:BB51">
      <formula1>"-3 mois,- 6 mois,-1 an,autre"</formula1>
    </dataValidation>
    <dataValidation type="list" allowBlank="1" showDropDown="1" showInputMessage="1" showErrorMessage="1" sqref="E71:BB71 E89:BB89">
      <formula1>"Oui,Non,nsp"</formula1>
    </dataValidation>
    <dataValidation type="list" allowBlank="1" showInputMessage="1" showErrorMessage="1" sqref="E43:BB43 E69:BB69 E85:BB85 E146:BB146 E110:BB110 E118:BB118 E37:BB37 E39:BB39 E41:BB41 E53:BB53 E55:BB55 E57:BB57 E59:BB59 E61:BB61 E63:BB63 E65:BB65 E67:BB67 E104:BB104 E106:BB106 E108:BB108 E150:BB150 E152:BB152 E154:BB154 E164:BB164 E166:BB166 E156:BB156 E158:BB158 E160:BB160 E162:BB162">
      <formula1>"Oui,Non"</formula1>
    </dataValidation>
    <dataValidation type="list" allowBlank="1" showInputMessage="1" showErrorMessage="1" sqref="E16:BB16">
      <formula1>"75,77,78,91,92,93,94,95"</formula1>
    </dataValidation>
    <dataValidation type="list" allowBlank="1" showInputMessage="1" showErrorMessage="1" sqref="E79:BB79 E87:BB87 E73:BB73 E140 E100">
      <formula1>"Oui,Non,nsp"</formula1>
    </dataValidation>
    <dataValidation type="list" allowBlank="1" showInputMessage="1" showErrorMessage="1" sqref="E93:BB93 E95:BB95">
      <formula1>"Faible,Modéré,Elevé"</formula1>
    </dataValidation>
    <dataValidation type="list" allowBlank="1" showInputMessage="1" showErrorMessage="1" sqref="E12:BB12">
      <formula1>"Sanitaire MCO, Sanitaire SSR,Médico-Social EHPAD,Médico-Social SSIAD,Autre"</formula1>
    </dataValidation>
    <dataValidation type="list" allowBlank="1" showInputMessage="1" showErrorMessage="1" sqref="E14:BB14">
      <formula1>"Public,privé,ESPIC,Autre"</formula1>
    </dataValidation>
  </dataValidations>
  <printOptions horizontalCentered="1"/>
  <pageMargins left="0" right="0" top="0.35433070866141736" bottom="0.35433070866141736" header="0" footer="0"/>
  <pageSetup paperSize="9" scale="61"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2.75" x14ac:dyDescent="0.2"/>
  <sheetData>
    <row r="1" spans="1:2" x14ac:dyDescent="0.2">
      <c r="A1" s="133" t="s">
        <v>181</v>
      </c>
      <c r="B1" s="133"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E28"/>
  <sheetViews>
    <sheetView topLeftCell="A15" workbookViewId="0">
      <selection activeCell="E29" sqref="E29"/>
    </sheetView>
  </sheetViews>
  <sheetFormatPr baseColWidth="10" defaultRowHeight="12.75" x14ac:dyDescent="0.2"/>
  <cols>
    <col min="2" max="2" width="29.7109375" customWidth="1"/>
  </cols>
  <sheetData>
    <row r="14" spans="1:5" ht="13.5" thickBot="1" x14ac:dyDescent="0.25"/>
    <row r="15" spans="1:5" x14ac:dyDescent="0.2">
      <c r="A15" s="148"/>
      <c r="B15" s="149"/>
      <c r="C15" s="150" t="s">
        <v>181</v>
      </c>
      <c r="D15" s="150" t="s">
        <v>179</v>
      </c>
      <c r="E15" s="158" t="s">
        <v>48</v>
      </c>
    </row>
    <row r="16" spans="1:5" x14ac:dyDescent="0.2">
      <c r="A16" s="248" t="s">
        <v>211</v>
      </c>
      <c r="B16" s="142" t="s">
        <v>140</v>
      </c>
      <c r="C16" s="135" t="e">
        <f>'B - Les statistiques'!J91</f>
        <v>#DIV/0!</v>
      </c>
      <c r="D16" s="135" t="e">
        <f>'B - Les statistiques'!L91</f>
        <v>#DIV/0!</v>
      </c>
      <c r="E16" s="151" t="e">
        <f>'B - Les statistiques'!N91</f>
        <v>#DIV/0!</v>
      </c>
    </row>
    <row r="17" spans="1:5" x14ac:dyDescent="0.2">
      <c r="A17" s="248"/>
      <c r="B17" s="142" t="s">
        <v>165</v>
      </c>
      <c r="C17" s="135" t="e">
        <f>'B - Les statistiques'!J93</f>
        <v>#DIV/0!</v>
      </c>
      <c r="D17" s="135" t="e">
        <f>'B - Les statistiques'!L93</f>
        <v>#DIV/0!</v>
      </c>
      <c r="E17" s="151" t="e">
        <f>'B - Les statistiques'!N93</f>
        <v>#DIV/0!</v>
      </c>
    </row>
    <row r="18" spans="1:5" x14ac:dyDescent="0.2">
      <c r="A18" s="248"/>
      <c r="B18" s="142" t="s">
        <v>143</v>
      </c>
      <c r="C18" s="135" t="e">
        <f>'B - Les statistiques'!J96</f>
        <v>#DIV/0!</v>
      </c>
      <c r="D18" s="135" t="e">
        <f>'B - Les statistiques'!L96</f>
        <v>#DIV/0!</v>
      </c>
      <c r="E18" s="151">
        <f>'B - Les statistiques'!N96</f>
        <v>0</v>
      </c>
    </row>
    <row r="19" spans="1:5" x14ac:dyDescent="0.2">
      <c r="A19" s="248"/>
      <c r="B19" s="142" t="s">
        <v>125</v>
      </c>
      <c r="C19" s="135" t="e">
        <f>'B - Les statistiques'!J98</f>
        <v>#DIV/0!</v>
      </c>
      <c r="D19" s="135" t="e">
        <f>'B - Les statistiques'!L98</f>
        <v>#DIV/0!</v>
      </c>
      <c r="E19" s="151">
        <f>'B - Les statistiques'!N98</f>
        <v>0</v>
      </c>
    </row>
    <row r="20" spans="1:5" x14ac:dyDescent="0.2">
      <c r="A20" s="248"/>
      <c r="B20" s="142" t="s">
        <v>144</v>
      </c>
      <c r="C20" s="135" t="e">
        <f>'B - Les statistiques'!J100</f>
        <v>#DIV/0!</v>
      </c>
      <c r="D20" s="135" t="e">
        <f>'B - Les statistiques'!L100</f>
        <v>#DIV/0!</v>
      </c>
      <c r="E20" s="151">
        <f>'B - Les statistiques'!N100</f>
        <v>0</v>
      </c>
    </row>
    <row r="21" spans="1:5" x14ac:dyDescent="0.2">
      <c r="A21" s="248"/>
      <c r="B21" s="142" t="s">
        <v>145</v>
      </c>
      <c r="C21" s="135" t="e">
        <f>'B - Les statistiques'!J102</f>
        <v>#DIV/0!</v>
      </c>
      <c r="D21" s="135" t="e">
        <f>'B - Les statistiques'!L102</f>
        <v>#DIV/0!</v>
      </c>
      <c r="E21" s="151">
        <f>'B - Les statistiques'!N102</f>
        <v>0</v>
      </c>
    </row>
    <row r="22" spans="1:5" x14ac:dyDescent="0.2">
      <c r="A22" s="248"/>
      <c r="B22" s="142" t="s">
        <v>146</v>
      </c>
      <c r="C22" s="135" t="e">
        <f>'B - Les statistiques'!J104</f>
        <v>#DIV/0!</v>
      </c>
      <c r="D22" s="135" t="e">
        <f>'B - Les statistiques'!L104</f>
        <v>#DIV/0!</v>
      </c>
      <c r="E22" s="151">
        <f>'B - Les statistiques'!N104</f>
        <v>0</v>
      </c>
    </row>
    <row r="23" spans="1:5" x14ac:dyDescent="0.2">
      <c r="A23" s="248"/>
      <c r="B23" s="142" t="s">
        <v>147</v>
      </c>
      <c r="C23" s="135" t="e">
        <f>'B - Les statistiques'!J106</f>
        <v>#DIV/0!</v>
      </c>
      <c r="D23" s="135" t="e">
        <f>'B - Les statistiques'!L106</f>
        <v>#DIV/0!</v>
      </c>
      <c r="E23" s="151">
        <f>'B - Les statistiques'!N106</f>
        <v>0</v>
      </c>
    </row>
    <row r="24" spans="1:5" x14ac:dyDescent="0.2">
      <c r="A24" s="248"/>
      <c r="B24" s="142" t="s">
        <v>148</v>
      </c>
      <c r="C24" s="135" t="e">
        <f>'B - Les statistiques'!J108</f>
        <v>#DIV/0!</v>
      </c>
      <c r="D24" s="135" t="e">
        <f>'B - Les statistiques'!L108</f>
        <v>#DIV/0!</v>
      </c>
      <c r="E24" s="151">
        <f>'B - Les statistiques'!N108</f>
        <v>0</v>
      </c>
    </row>
    <row r="25" spans="1:5" x14ac:dyDescent="0.2">
      <c r="A25" s="248"/>
      <c r="B25" s="142" t="s">
        <v>149</v>
      </c>
      <c r="C25" s="135" t="e">
        <f>'B - Les statistiques'!J110</f>
        <v>#DIV/0!</v>
      </c>
      <c r="D25" s="135" t="e">
        <f>'B - Les statistiques'!L110</f>
        <v>#DIV/0!</v>
      </c>
      <c r="E25" s="151" t="e">
        <f>'B - Les statistiques'!N110</f>
        <v>#DIV/0!</v>
      </c>
    </row>
    <row r="26" spans="1:5" x14ac:dyDescent="0.2">
      <c r="A26" s="248"/>
      <c r="B26" s="142" t="s">
        <v>150</v>
      </c>
      <c r="C26" s="135" t="e">
        <f>'B - Les statistiques'!J112</f>
        <v>#DIV/0!</v>
      </c>
      <c r="D26" s="135" t="e">
        <f>'B - Les statistiques'!L112</f>
        <v>#DIV/0!</v>
      </c>
      <c r="E26" s="151" t="e">
        <f>'B - Les statistiques'!N112</f>
        <v>#DIV/0!</v>
      </c>
    </row>
    <row r="27" spans="1:5" x14ac:dyDescent="0.2">
      <c r="A27" s="248"/>
      <c r="B27" s="142" t="s">
        <v>151</v>
      </c>
      <c r="C27" s="135" t="e">
        <f>'B - Les statistiques'!J114</f>
        <v>#DIV/0!</v>
      </c>
      <c r="D27" s="135" t="e">
        <f>'B - Les statistiques'!L114</f>
        <v>#DIV/0!</v>
      </c>
      <c r="E27" s="151">
        <f>'B - Les statistiques'!N114</f>
        <v>0</v>
      </c>
    </row>
    <row r="28" spans="1:5" ht="13.5" thickBot="1" x14ac:dyDescent="0.25">
      <c r="A28" s="249"/>
      <c r="B28" s="152" t="s">
        <v>187</v>
      </c>
      <c r="C28" s="153" t="e">
        <f>'B - Les statistiques'!J116</f>
        <v>#DIV/0!</v>
      </c>
      <c r="D28" s="153" t="e">
        <f>'B - Les statistiques'!L116</f>
        <v>#DIV/0!</v>
      </c>
      <c r="E28" s="154" t="e">
        <f>'B - Les statistiques'!N116</f>
        <v>#DIV/0!</v>
      </c>
    </row>
  </sheetData>
  <mergeCells count="1">
    <mergeCell ref="A16:A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7</vt:i4>
      </vt:variant>
      <vt:variant>
        <vt:lpstr>Graphiques</vt:lpstr>
      </vt:variant>
      <vt:variant>
        <vt:i4>4</vt:i4>
      </vt:variant>
      <vt:variant>
        <vt:lpstr>Plages nommées</vt:lpstr>
      </vt:variant>
      <vt:variant>
        <vt:i4>6</vt:i4>
      </vt:variant>
    </vt:vector>
  </HeadingPairs>
  <TitlesOfParts>
    <vt:vector size="17" baseType="lpstr">
      <vt:lpstr>Avant-propos</vt:lpstr>
      <vt:lpstr>A - Le recueil de données</vt:lpstr>
      <vt:lpstr>B - Les statistiques</vt:lpstr>
      <vt:lpstr>C - Commentaires</vt:lpstr>
      <vt:lpstr>Feuil1</vt:lpstr>
      <vt:lpstr>Calcul</vt:lpstr>
      <vt:lpstr>Feuil2</vt:lpstr>
      <vt:lpstr>Niveau de risque</vt:lpstr>
      <vt:lpstr>Mise en oeuvre du PUC</vt:lpstr>
      <vt:lpstr>Personne sous contention</vt:lpstr>
      <vt:lpstr>Délai chute-découverte</vt:lpstr>
      <vt:lpstr>'A - Le recueil de données'!Impression_des_titres</vt:lpstr>
      <vt:lpstr>'C - Commentaires'!Impression_des_titres</vt:lpstr>
      <vt:lpstr>'A - Le recueil de données'!Zone_d_impression</vt:lpstr>
      <vt:lpstr>'Avant-propos'!Zone_d_impression</vt:lpstr>
      <vt:lpstr>'B - Les statistiques'!Zone_d_impression</vt:lpstr>
      <vt:lpstr>'C - Commentaires'!Zone_d_impression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pehaas</dc:creator>
  <cp:lastModifiedBy>MARTINOWSKY, Marina</cp:lastModifiedBy>
  <cp:lastPrinted>2016-06-08T13:03:03Z</cp:lastPrinted>
  <dcterms:created xsi:type="dcterms:W3CDTF">2011-01-24T14:17:46Z</dcterms:created>
  <dcterms:modified xsi:type="dcterms:W3CDTF">2018-07-06T12:59:40Z</dcterms:modified>
</cp:coreProperties>
</file>